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135" windowWidth="9420" windowHeight="4500"/>
  </bookViews>
  <sheets>
    <sheet name="OBSAH" sheetId="8" r:id="rId1"/>
    <sheet name="1-Hudba" sheetId="14" r:id="rId2"/>
    <sheet name="2-Zpěv" sheetId="15" r:id="rId3"/>
    <sheet name="3-Tanec" sheetId="16" r:id="rId4"/>
    <sheet name="4-Hudebně-dramatické umění" sheetId="17" r:id="rId5"/>
    <sheet name="Souhrn" sheetId="18" r:id="rId6"/>
  </sheets>
  <definedNames>
    <definedName name="_xlnm.Print_Area" localSheetId="1">'1-Hudba'!$A$1:$P$197</definedName>
    <definedName name="_xlnm.Print_Area" localSheetId="2">'2-Zpěv'!$A$1:$P$197</definedName>
    <definedName name="_xlnm.Print_Area" localSheetId="3">'3-Tanec'!$A$1:$P$197</definedName>
    <definedName name="_xlnm.Print_Area" localSheetId="4">'4-Hudebně-dramatické umění'!$A$1:$P$197</definedName>
    <definedName name="_xlnm.Print_Area" localSheetId="0">OBSAH!$A$1:$E$46</definedName>
  </definedNames>
  <calcPr calcId="125725"/>
</workbook>
</file>

<file path=xl/calcChain.xml><?xml version="1.0" encoding="utf-8"?>
<calcChain xmlns="http://schemas.openxmlformats.org/spreadsheetml/2006/main">
  <c r="L23" i="18"/>
  <c r="J23"/>
  <c r="I23"/>
  <c r="H23"/>
  <c r="G23"/>
  <c r="L22"/>
  <c r="J22"/>
  <c r="I22"/>
  <c r="H22"/>
  <c r="G22"/>
  <c r="L21"/>
  <c r="J21"/>
  <c r="I21"/>
  <c r="H21"/>
  <c r="G21"/>
  <c r="L20"/>
  <c r="J20"/>
  <c r="I20"/>
  <c r="H20"/>
  <c r="G20"/>
  <c r="L18"/>
  <c r="J18"/>
  <c r="I18"/>
  <c r="H18"/>
  <c r="G18"/>
  <c r="L17"/>
  <c r="J17"/>
  <c r="I17"/>
  <c r="H17"/>
  <c r="G17"/>
  <c r="L16"/>
  <c r="J16"/>
  <c r="I16"/>
  <c r="H16"/>
  <c r="G16"/>
  <c r="L15"/>
  <c r="J15"/>
  <c r="I15"/>
  <c r="H15"/>
  <c r="G15"/>
  <c r="L13"/>
  <c r="J13"/>
  <c r="I13"/>
  <c r="H13"/>
  <c r="G13"/>
  <c r="L12"/>
  <c r="J12"/>
  <c r="I12"/>
  <c r="H12"/>
  <c r="G12"/>
  <c r="H10"/>
  <c r="G10"/>
  <c r="L11"/>
  <c r="J11"/>
  <c r="I11"/>
  <c r="H11"/>
  <c r="G11"/>
  <c r="L10"/>
  <c r="J10"/>
  <c r="I10"/>
  <c r="C13"/>
  <c r="C23" s="1"/>
  <c r="B13"/>
  <c r="B23" s="1"/>
  <c r="C12"/>
  <c r="C22" s="1"/>
  <c r="B12"/>
  <c r="B22" s="1"/>
  <c r="C11"/>
  <c r="C21" s="1"/>
  <c r="B11"/>
  <c r="B21" s="1"/>
  <c r="C10"/>
  <c r="C20" s="1"/>
  <c r="B10"/>
  <c r="B20" s="1"/>
  <c r="M31" i="17"/>
  <c r="K31"/>
  <c r="J31"/>
  <c r="I31"/>
  <c r="H31"/>
  <c r="G31"/>
  <c r="F31"/>
  <c r="E31"/>
  <c r="D31"/>
  <c r="C31"/>
  <c r="O30"/>
  <c r="N30"/>
  <c r="M30"/>
  <c r="L30"/>
  <c r="K30"/>
  <c r="J30"/>
  <c r="I30"/>
  <c r="H30"/>
  <c r="G30"/>
  <c r="F30"/>
  <c r="E30"/>
  <c r="D30"/>
  <c r="C30"/>
  <c r="B30"/>
  <c r="O29"/>
  <c r="O31"/>
  <c r="N29"/>
  <c r="N31"/>
  <c r="M29"/>
  <c r="L29"/>
  <c r="L31"/>
  <c r="K29"/>
  <c r="J29"/>
  <c r="I29"/>
  <c r="H29"/>
  <c r="G29"/>
  <c r="F29"/>
  <c r="E29"/>
  <c r="D29"/>
  <c r="C29"/>
  <c r="B29"/>
  <c r="B31"/>
  <c r="M23"/>
  <c r="K23"/>
  <c r="J23"/>
  <c r="I23"/>
  <c r="H23"/>
  <c r="G23"/>
  <c r="F23"/>
  <c r="E23"/>
  <c r="D23"/>
  <c r="C23"/>
  <c r="O22"/>
  <c r="N22"/>
  <c r="M22"/>
  <c r="L22"/>
  <c r="K22"/>
  <c r="J22"/>
  <c r="I22"/>
  <c r="H22"/>
  <c r="G22"/>
  <c r="F22"/>
  <c r="E22"/>
  <c r="D22"/>
  <c r="C22"/>
  <c r="B22"/>
  <c r="P22"/>
  <c r="O21"/>
  <c r="O23"/>
  <c r="N21"/>
  <c r="N23"/>
  <c r="M21"/>
  <c r="L21"/>
  <c r="L23"/>
  <c r="K21"/>
  <c r="J21"/>
  <c r="I21"/>
  <c r="H21"/>
  <c r="G21"/>
  <c r="F21"/>
  <c r="E21"/>
  <c r="D21"/>
  <c r="C21"/>
  <c r="B21"/>
  <c r="B23"/>
  <c r="N15"/>
  <c r="M15"/>
  <c r="K15"/>
  <c r="J15"/>
  <c r="I15"/>
  <c r="H15"/>
  <c r="G15"/>
  <c r="F15"/>
  <c r="E15"/>
  <c r="D15"/>
  <c r="C15"/>
  <c r="O14"/>
  <c r="N14"/>
  <c r="M14"/>
  <c r="L14"/>
  <c r="K14"/>
  <c r="J14"/>
  <c r="I14"/>
  <c r="H14"/>
  <c r="G14"/>
  <c r="F14"/>
  <c r="E14"/>
  <c r="D14"/>
  <c r="C14"/>
  <c r="B14"/>
  <c r="P14"/>
  <c r="O13"/>
  <c r="O15"/>
  <c r="N13"/>
  <c r="M13"/>
  <c r="L13"/>
  <c r="L15"/>
  <c r="K13"/>
  <c r="J13"/>
  <c r="I13"/>
  <c r="H13"/>
  <c r="G13"/>
  <c r="F13"/>
  <c r="E13"/>
  <c r="D13"/>
  <c r="C13"/>
  <c r="B13"/>
  <c r="P13"/>
  <c r="M31" i="16"/>
  <c r="K31"/>
  <c r="J31"/>
  <c r="I31"/>
  <c r="H31"/>
  <c r="G31"/>
  <c r="F31"/>
  <c r="E31"/>
  <c r="D31"/>
  <c r="C31"/>
  <c r="O30"/>
  <c r="N30"/>
  <c r="M30"/>
  <c r="L30"/>
  <c r="K30"/>
  <c r="J30"/>
  <c r="I30"/>
  <c r="H30"/>
  <c r="G30"/>
  <c r="F30"/>
  <c r="E30"/>
  <c r="D30"/>
  <c r="C30"/>
  <c r="B30"/>
  <c r="O29"/>
  <c r="O31"/>
  <c r="N29"/>
  <c r="N31"/>
  <c r="M29"/>
  <c r="L29"/>
  <c r="L31"/>
  <c r="K29"/>
  <c r="J29"/>
  <c r="I29"/>
  <c r="H29"/>
  <c r="G29"/>
  <c r="F29"/>
  <c r="E29"/>
  <c r="D29"/>
  <c r="C29"/>
  <c r="B29"/>
  <c r="B31"/>
  <c r="M23"/>
  <c r="K23"/>
  <c r="J23"/>
  <c r="I23"/>
  <c r="H23"/>
  <c r="G23"/>
  <c r="F23"/>
  <c r="E23"/>
  <c r="D23"/>
  <c r="C23"/>
  <c r="O22"/>
  <c r="N22"/>
  <c r="M22"/>
  <c r="L22"/>
  <c r="K22"/>
  <c r="J22"/>
  <c r="I22"/>
  <c r="H22"/>
  <c r="G22"/>
  <c r="F22"/>
  <c r="E22"/>
  <c r="D22"/>
  <c r="C22"/>
  <c r="B22"/>
  <c r="P22"/>
  <c r="O21"/>
  <c r="O23"/>
  <c r="N21"/>
  <c r="N23"/>
  <c r="M21"/>
  <c r="L21"/>
  <c r="L23"/>
  <c r="K21"/>
  <c r="J21"/>
  <c r="I21"/>
  <c r="H21"/>
  <c r="G21"/>
  <c r="F21"/>
  <c r="E21"/>
  <c r="D21"/>
  <c r="C21"/>
  <c r="B21"/>
  <c r="B23"/>
  <c r="N15"/>
  <c r="M15"/>
  <c r="K15"/>
  <c r="J15"/>
  <c r="I15"/>
  <c r="H15"/>
  <c r="G15"/>
  <c r="F15"/>
  <c r="E15"/>
  <c r="D15"/>
  <c r="C15"/>
  <c r="O14"/>
  <c r="N14"/>
  <c r="M14"/>
  <c r="L14"/>
  <c r="K14"/>
  <c r="J14"/>
  <c r="I14"/>
  <c r="H14"/>
  <c r="G14"/>
  <c r="F14"/>
  <c r="E14"/>
  <c r="D14"/>
  <c r="C14"/>
  <c r="B14"/>
  <c r="P14"/>
  <c r="O13"/>
  <c r="O15"/>
  <c r="N13"/>
  <c r="M13"/>
  <c r="L13"/>
  <c r="L15"/>
  <c r="K13"/>
  <c r="J13"/>
  <c r="I13"/>
  <c r="H13"/>
  <c r="G13"/>
  <c r="F13"/>
  <c r="E13"/>
  <c r="D13"/>
  <c r="C13"/>
  <c r="B13"/>
  <c r="P13"/>
  <c r="M31" i="15"/>
  <c r="K31"/>
  <c r="I31"/>
  <c r="H31"/>
  <c r="F31"/>
  <c r="C31"/>
  <c r="O30"/>
  <c r="N30"/>
  <c r="M30"/>
  <c r="L30"/>
  <c r="K30"/>
  <c r="J30"/>
  <c r="I30"/>
  <c r="H30"/>
  <c r="G30"/>
  <c r="F30"/>
  <c r="E30"/>
  <c r="D30"/>
  <c r="C30"/>
  <c r="B30"/>
  <c r="P30"/>
  <c r="O29"/>
  <c r="O31"/>
  <c r="N29"/>
  <c r="N31"/>
  <c r="M29"/>
  <c r="L29"/>
  <c r="L31"/>
  <c r="K29"/>
  <c r="J29"/>
  <c r="J31"/>
  <c r="I29"/>
  <c r="H29"/>
  <c r="G29"/>
  <c r="G31"/>
  <c r="F29"/>
  <c r="E29"/>
  <c r="E31"/>
  <c r="D29"/>
  <c r="D31"/>
  <c r="C29"/>
  <c r="B29"/>
  <c r="B31"/>
  <c r="M23"/>
  <c r="K23"/>
  <c r="I23"/>
  <c r="H23"/>
  <c r="F23"/>
  <c r="C23"/>
  <c r="O22"/>
  <c r="N22"/>
  <c r="M22"/>
  <c r="L22"/>
  <c r="K22"/>
  <c r="J22"/>
  <c r="I22"/>
  <c r="H22"/>
  <c r="G22"/>
  <c r="F22"/>
  <c r="E22"/>
  <c r="D22"/>
  <c r="C22"/>
  <c r="B22"/>
  <c r="P22"/>
  <c r="O21"/>
  <c r="O23"/>
  <c r="N21"/>
  <c r="N23"/>
  <c r="M21"/>
  <c r="L21"/>
  <c r="L23"/>
  <c r="K21"/>
  <c r="J21"/>
  <c r="J23"/>
  <c r="I21"/>
  <c r="H21"/>
  <c r="G21"/>
  <c r="G23"/>
  <c r="F21"/>
  <c r="E21"/>
  <c r="E23"/>
  <c r="D21"/>
  <c r="D23"/>
  <c r="C21"/>
  <c r="B21"/>
  <c r="B23"/>
  <c r="M15"/>
  <c r="K15"/>
  <c r="I15"/>
  <c r="H15"/>
  <c r="F15"/>
  <c r="C15"/>
  <c r="O14"/>
  <c r="N14"/>
  <c r="M14"/>
  <c r="L14"/>
  <c r="K14"/>
  <c r="J14"/>
  <c r="I14"/>
  <c r="H14"/>
  <c r="G14"/>
  <c r="F14"/>
  <c r="E14"/>
  <c r="D14"/>
  <c r="C14"/>
  <c r="B14"/>
  <c r="P14"/>
  <c r="O13"/>
  <c r="O15"/>
  <c r="N13"/>
  <c r="N15"/>
  <c r="M13"/>
  <c r="L13"/>
  <c r="L15"/>
  <c r="K13"/>
  <c r="J13"/>
  <c r="J15"/>
  <c r="I13"/>
  <c r="H13"/>
  <c r="G13"/>
  <c r="G15"/>
  <c r="F13"/>
  <c r="E13"/>
  <c r="E15"/>
  <c r="D13"/>
  <c r="D15"/>
  <c r="C13"/>
  <c r="B13"/>
  <c r="B15"/>
  <c r="M31" i="14"/>
  <c r="K31"/>
  <c r="I31"/>
  <c r="H31"/>
  <c r="F31"/>
  <c r="C31"/>
  <c r="O30"/>
  <c r="N30"/>
  <c r="M30"/>
  <c r="L30"/>
  <c r="K30"/>
  <c r="J30"/>
  <c r="I30"/>
  <c r="H30"/>
  <c r="G30"/>
  <c r="F30"/>
  <c r="E30"/>
  <c r="D30"/>
  <c r="C30"/>
  <c r="B30"/>
  <c r="P30"/>
  <c r="O29"/>
  <c r="O31"/>
  <c r="N29"/>
  <c r="N31"/>
  <c r="M29"/>
  <c r="L29"/>
  <c r="L31"/>
  <c r="K29"/>
  <c r="J29"/>
  <c r="J31"/>
  <c r="I29"/>
  <c r="H29"/>
  <c r="G29"/>
  <c r="G31"/>
  <c r="F29"/>
  <c r="E29"/>
  <c r="E31"/>
  <c r="D29"/>
  <c r="D31"/>
  <c r="C29"/>
  <c r="B29"/>
  <c r="B31"/>
  <c r="M23"/>
  <c r="K23"/>
  <c r="I23"/>
  <c r="H23"/>
  <c r="F23"/>
  <c r="C23"/>
  <c r="O22"/>
  <c r="N22"/>
  <c r="M22"/>
  <c r="L22"/>
  <c r="K22"/>
  <c r="J22"/>
  <c r="I22"/>
  <c r="H22"/>
  <c r="G22"/>
  <c r="F22"/>
  <c r="E22"/>
  <c r="D22"/>
  <c r="C22"/>
  <c r="B22"/>
  <c r="P22"/>
  <c r="O21"/>
  <c r="O23"/>
  <c r="N21"/>
  <c r="N23"/>
  <c r="M21"/>
  <c r="L21"/>
  <c r="L23"/>
  <c r="K21"/>
  <c r="J21"/>
  <c r="J23"/>
  <c r="I21"/>
  <c r="H21"/>
  <c r="G21"/>
  <c r="G23"/>
  <c r="F21"/>
  <c r="E21"/>
  <c r="E23"/>
  <c r="D21"/>
  <c r="D23"/>
  <c r="C21"/>
  <c r="B21"/>
  <c r="B23"/>
  <c r="O14"/>
  <c r="N14"/>
  <c r="M14"/>
  <c r="L14"/>
  <c r="K14"/>
  <c r="J14"/>
  <c r="I14"/>
  <c r="H14"/>
  <c r="G14"/>
  <c r="F14"/>
  <c r="E14"/>
  <c r="D14"/>
  <c r="C14"/>
  <c r="B14"/>
  <c r="O13"/>
  <c r="N13"/>
  <c r="M13"/>
  <c r="L13"/>
  <c r="K13"/>
  <c r="J13"/>
  <c r="I13"/>
  <c r="H13"/>
  <c r="G13"/>
  <c r="F13"/>
  <c r="E13"/>
  <c r="D13"/>
  <c r="C13"/>
  <c r="B13"/>
  <c r="O15"/>
  <c r="N15"/>
  <c r="M15"/>
  <c r="L15"/>
  <c r="K15"/>
  <c r="J15"/>
  <c r="I15"/>
  <c r="H15"/>
  <c r="G15"/>
  <c r="F15"/>
  <c r="E15"/>
  <c r="D15"/>
  <c r="C15"/>
  <c r="B15"/>
  <c r="P28" i="17"/>
  <c r="P27"/>
  <c r="P26"/>
  <c r="P25"/>
  <c r="M37"/>
  <c r="K37"/>
  <c r="J37"/>
  <c r="I37"/>
  <c r="H37"/>
  <c r="G37"/>
  <c r="F37"/>
  <c r="E37"/>
  <c r="D37"/>
  <c r="C37"/>
  <c r="O154"/>
  <c r="N154"/>
  <c r="M154"/>
  <c r="L154"/>
  <c r="K154"/>
  <c r="J154"/>
  <c r="I154"/>
  <c r="H154"/>
  <c r="G154"/>
  <c r="F154"/>
  <c r="E154"/>
  <c r="D154"/>
  <c r="C154"/>
  <c r="B154"/>
  <c r="O101"/>
  <c r="N101"/>
  <c r="M101"/>
  <c r="L101"/>
  <c r="K101"/>
  <c r="J101"/>
  <c r="I101"/>
  <c r="H101"/>
  <c r="G101"/>
  <c r="F101"/>
  <c r="E101"/>
  <c r="D101"/>
  <c r="C101"/>
  <c r="P20"/>
  <c r="P19"/>
  <c r="P18"/>
  <c r="P17"/>
  <c r="M36"/>
  <c r="K36"/>
  <c r="J36"/>
  <c r="I36"/>
  <c r="H36"/>
  <c r="G36"/>
  <c r="F36"/>
  <c r="E36"/>
  <c r="D36"/>
  <c r="C36"/>
  <c r="O153"/>
  <c r="N153"/>
  <c r="M153"/>
  <c r="L153"/>
  <c r="K153"/>
  <c r="J153"/>
  <c r="I153"/>
  <c r="H153"/>
  <c r="G153"/>
  <c r="F153"/>
  <c r="E153"/>
  <c r="D153"/>
  <c r="C153"/>
  <c r="B153"/>
  <c r="O100"/>
  <c r="N100"/>
  <c r="M100"/>
  <c r="L100"/>
  <c r="K100"/>
  <c r="J100"/>
  <c r="I100"/>
  <c r="H100"/>
  <c r="G100"/>
  <c r="F100"/>
  <c r="E100"/>
  <c r="D100"/>
  <c r="C100"/>
  <c r="B100"/>
  <c r="P12"/>
  <c r="P11"/>
  <c r="P10"/>
  <c r="P9"/>
  <c r="P15"/>
  <c r="M34" i="16"/>
  <c r="I34"/>
  <c r="E34"/>
  <c r="N151"/>
  <c r="J151"/>
  <c r="F151"/>
  <c r="M98"/>
  <c r="I98"/>
  <c r="E98"/>
  <c r="P28"/>
  <c r="P27"/>
  <c r="P26"/>
  <c r="P25"/>
  <c r="M37"/>
  <c r="K37"/>
  <c r="J37"/>
  <c r="I37"/>
  <c r="H37"/>
  <c r="G37"/>
  <c r="F37"/>
  <c r="E37"/>
  <c r="D37"/>
  <c r="C37"/>
  <c r="O154"/>
  <c r="N154"/>
  <c r="M154"/>
  <c r="L154"/>
  <c r="K154"/>
  <c r="J154"/>
  <c r="I154"/>
  <c r="H154"/>
  <c r="G154"/>
  <c r="F154"/>
  <c r="E154"/>
  <c r="D154"/>
  <c r="C154"/>
  <c r="B154"/>
  <c r="O101"/>
  <c r="N101"/>
  <c r="M101"/>
  <c r="L101"/>
  <c r="K101"/>
  <c r="J101"/>
  <c r="I101"/>
  <c r="H101"/>
  <c r="G101"/>
  <c r="F101"/>
  <c r="E101"/>
  <c r="D101"/>
  <c r="C101"/>
  <c r="P20"/>
  <c r="P19"/>
  <c r="P18"/>
  <c r="P17"/>
  <c r="M36"/>
  <c r="K36"/>
  <c r="J36"/>
  <c r="I36"/>
  <c r="H36"/>
  <c r="G36"/>
  <c r="F36"/>
  <c r="E36"/>
  <c r="D36"/>
  <c r="C36"/>
  <c r="O153"/>
  <c r="N153"/>
  <c r="M153"/>
  <c r="L153"/>
  <c r="K153"/>
  <c r="J153"/>
  <c r="I153"/>
  <c r="H153"/>
  <c r="G153"/>
  <c r="F153"/>
  <c r="E153"/>
  <c r="D153"/>
  <c r="C153"/>
  <c r="B153"/>
  <c r="O100"/>
  <c r="N100"/>
  <c r="M100"/>
  <c r="L100"/>
  <c r="K100"/>
  <c r="J100"/>
  <c r="I100"/>
  <c r="H100"/>
  <c r="G100"/>
  <c r="F100"/>
  <c r="E100"/>
  <c r="D100"/>
  <c r="C100"/>
  <c r="B100"/>
  <c r="P12"/>
  <c r="P11"/>
  <c r="P10"/>
  <c r="P9"/>
  <c r="P15"/>
  <c r="P28" i="15"/>
  <c r="P27"/>
  <c r="P26"/>
  <c r="P25"/>
  <c r="M37"/>
  <c r="K37"/>
  <c r="I37"/>
  <c r="H37"/>
  <c r="F37"/>
  <c r="C37"/>
  <c r="O154"/>
  <c r="N154"/>
  <c r="M154"/>
  <c r="L154"/>
  <c r="K154"/>
  <c r="J154"/>
  <c r="I154"/>
  <c r="H154"/>
  <c r="G154"/>
  <c r="F154"/>
  <c r="E154"/>
  <c r="D154"/>
  <c r="C154"/>
  <c r="B154"/>
  <c r="O101"/>
  <c r="N101"/>
  <c r="M101"/>
  <c r="L101"/>
  <c r="K101"/>
  <c r="J101"/>
  <c r="I101"/>
  <c r="H101"/>
  <c r="G101"/>
  <c r="F101"/>
  <c r="E101"/>
  <c r="D101"/>
  <c r="C101"/>
  <c r="P20"/>
  <c r="P19"/>
  <c r="P18"/>
  <c r="P17"/>
  <c r="H36"/>
  <c r="F36"/>
  <c r="O153"/>
  <c r="N153"/>
  <c r="M153"/>
  <c r="L153"/>
  <c r="K153"/>
  <c r="J153"/>
  <c r="I153"/>
  <c r="H153"/>
  <c r="G153"/>
  <c r="F153"/>
  <c r="E153"/>
  <c r="D153"/>
  <c r="C153"/>
  <c r="B153"/>
  <c r="O100"/>
  <c r="N100"/>
  <c r="M100"/>
  <c r="L100"/>
  <c r="K100"/>
  <c r="J100"/>
  <c r="I100"/>
  <c r="H100"/>
  <c r="G100"/>
  <c r="F100"/>
  <c r="E100"/>
  <c r="D100"/>
  <c r="C100"/>
  <c r="B100"/>
  <c r="P12"/>
  <c r="P11"/>
  <c r="P10"/>
  <c r="P9"/>
  <c r="N151" i="14"/>
  <c r="N101"/>
  <c r="H33"/>
  <c r="F36"/>
  <c r="O153"/>
  <c r="M150"/>
  <c r="K153"/>
  <c r="I150"/>
  <c r="G153"/>
  <c r="E150"/>
  <c r="C153"/>
  <c r="N100"/>
  <c r="L97"/>
  <c r="J100"/>
  <c r="H97"/>
  <c r="F100"/>
  <c r="D97"/>
  <c r="B100"/>
  <c r="P12"/>
  <c r="P11"/>
  <c r="P10"/>
  <c r="P9"/>
  <c r="P28"/>
  <c r="P27"/>
  <c r="P26"/>
  <c r="P25"/>
  <c r="P20"/>
  <c r="P19"/>
  <c r="P18"/>
  <c r="P17"/>
  <c r="C33" i="17"/>
  <c r="E33"/>
  <c r="G33"/>
  <c r="I33"/>
  <c r="K33"/>
  <c r="M33"/>
  <c r="D34"/>
  <c r="F34"/>
  <c r="H34"/>
  <c r="J34"/>
  <c r="C97"/>
  <c r="E97"/>
  <c r="G97"/>
  <c r="I97"/>
  <c r="K97"/>
  <c r="M97"/>
  <c r="O97"/>
  <c r="B98"/>
  <c r="D98"/>
  <c r="F98"/>
  <c r="H98"/>
  <c r="J98"/>
  <c r="L98"/>
  <c r="N98"/>
  <c r="B101"/>
  <c r="C150"/>
  <c r="E150"/>
  <c r="G150"/>
  <c r="I150"/>
  <c r="K150"/>
  <c r="M150"/>
  <c r="O150"/>
  <c r="B151"/>
  <c r="D151"/>
  <c r="F151"/>
  <c r="H151"/>
  <c r="J151"/>
  <c r="L151"/>
  <c r="N151"/>
  <c r="D33"/>
  <c r="F33"/>
  <c r="H33"/>
  <c r="J33"/>
  <c r="C34"/>
  <c r="E34"/>
  <c r="G34"/>
  <c r="I34"/>
  <c r="K34"/>
  <c r="M34"/>
  <c r="B97"/>
  <c r="D97"/>
  <c r="F97"/>
  <c r="H97"/>
  <c r="J97"/>
  <c r="L97"/>
  <c r="N97"/>
  <c r="C98"/>
  <c r="E98"/>
  <c r="G98"/>
  <c r="I98"/>
  <c r="K98"/>
  <c r="M98"/>
  <c r="O98"/>
  <c r="B150"/>
  <c r="D150"/>
  <c r="F150"/>
  <c r="H150"/>
  <c r="J150"/>
  <c r="L150"/>
  <c r="N150"/>
  <c r="C151"/>
  <c r="E151"/>
  <c r="G151"/>
  <c r="I151"/>
  <c r="K151"/>
  <c r="M151"/>
  <c r="O151"/>
  <c r="C33" i="16"/>
  <c r="E33"/>
  <c r="G33"/>
  <c r="I33"/>
  <c r="K33"/>
  <c r="M33"/>
  <c r="D34"/>
  <c r="F34"/>
  <c r="H34"/>
  <c r="J34"/>
  <c r="C97"/>
  <c r="E97"/>
  <c r="G97"/>
  <c r="I97"/>
  <c r="K97"/>
  <c r="M97"/>
  <c r="O97"/>
  <c r="B98"/>
  <c r="D98"/>
  <c r="F98"/>
  <c r="H98"/>
  <c r="J98"/>
  <c r="L98"/>
  <c r="N98"/>
  <c r="B101"/>
  <c r="C150"/>
  <c r="E150"/>
  <c r="G150"/>
  <c r="I150"/>
  <c r="K150"/>
  <c r="M150"/>
  <c r="O150"/>
  <c r="D151"/>
  <c r="H151"/>
  <c r="L151"/>
  <c r="D33"/>
  <c r="F33"/>
  <c r="H33"/>
  <c r="J33"/>
  <c r="C34"/>
  <c r="G34"/>
  <c r="K34"/>
  <c r="B97"/>
  <c r="D97"/>
  <c r="F97"/>
  <c r="H97"/>
  <c r="J97"/>
  <c r="L97"/>
  <c r="N97"/>
  <c r="C98"/>
  <c r="G98"/>
  <c r="K98"/>
  <c r="O98"/>
  <c r="B150"/>
  <c r="D150"/>
  <c r="F150"/>
  <c r="H150"/>
  <c r="J150"/>
  <c r="L150"/>
  <c r="N150"/>
  <c r="C151"/>
  <c r="E151"/>
  <c r="G151"/>
  <c r="I151"/>
  <c r="K151"/>
  <c r="M151"/>
  <c r="O151"/>
  <c r="C33" i="15"/>
  <c r="K33"/>
  <c r="F34"/>
  <c r="H34"/>
  <c r="E97"/>
  <c r="I97"/>
  <c r="M97"/>
  <c r="B98"/>
  <c r="D98"/>
  <c r="F98"/>
  <c r="H98"/>
  <c r="J98"/>
  <c r="L98"/>
  <c r="N98"/>
  <c r="B101"/>
  <c r="C150"/>
  <c r="G150"/>
  <c r="K150"/>
  <c r="O150"/>
  <c r="B151"/>
  <c r="D151"/>
  <c r="F151"/>
  <c r="H151"/>
  <c r="J151"/>
  <c r="L151"/>
  <c r="N151"/>
  <c r="H33"/>
  <c r="C34"/>
  <c r="I34"/>
  <c r="K34"/>
  <c r="M34"/>
  <c r="D97"/>
  <c r="H97"/>
  <c r="L97"/>
  <c r="C98"/>
  <c r="E98"/>
  <c r="G98"/>
  <c r="I98"/>
  <c r="K98"/>
  <c r="M98"/>
  <c r="O98"/>
  <c r="D150"/>
  <c r="H150"/>
  <c r="L150"/>
  <c r="C151"/>
  <c r="E151"/>
  <c r="G151"/>
  <c r="I151"/>
  <c r="K151"/>
  <c r="M151"/>
  <c r="O151"/>
  <c r="C100" i="14"/>
  <c r="E100"/>
  <c r="G100"/>
  <c r="I100"/>
  <c r="K100"/>
  <c r="M100"/>
  <c r="O100"/>
  <c r="E153"/>
  <c r="I153"/>
  <c r="M153"/>
  <c r="C36"/>
  <c r="I36"/>
  <c r="K36"/>
  <c r="M36"/>
  <c r="F97"/>
  <c r="J97"/>
  <c r="N97"/>
  <c r="D150"/>
  <c r="F150"/>
  <c r="H150"/>
  <c r="J150"/>
  <c r="L150"/>
  <c r="N150"/>
  <c r="F33"/>
  <c r="C101"/>
  <c r="E101"/>
  <c r="G101"/>
  <c r="I101"/>
  <c r="K101"/>
  <c r="M101"/>
  <c r="O101"/>
  <c r="C154"/>
  <c r="E154"/>
  <c r="G154"/>
  <c r="I154"/>
  <c r="K154"/>
  <c r="M154"/>
  <c r="O154"/>
  <c r="C37"/>
  <c r="I37"/>
  <c r="K37"/>
  <c r="M37"/>
  <c r="C33"/>
  <c r="I33"/>
  <c r="K33"/>
  <c r="M33"/>
  <c r="H36"/>
  <c r="C97"/>
  <c r="E97"/>
  <c r="G97"/>
  <c r="I97"/>
  <c r="K97"/>
  <c r="M97"/>
  <c r="O97"/>
  <c r="D100"/>
  <c r="H100"/>
  <c r="L100"/>
  <c r="C150"/>
  <c r="G150"/>
  <c r="K150"/>
  <c r="O150"/>
  <c r="B153"/>
  <c r="D153"/>
  <c r="F153"/>
  <c r="H153"/>
  <c r="J153"/>
  <c r="L153"/>
  <c r="N153"/>
  <c r="B101"/>
  <c r="D101"/>
  <c r="F101"/>
  <c r="H101"/>
  <c r="J101"/>
  <c r="L101"/>
  <c r="B154"/>
  <c r="D154"/>
  <c r="F154"/>
  <c r="H154"/>
  <c r="J154"/>
  <c r="L154"/>
  <c r="N154"/>
  <c r="F37"/>
  <c r="H37"/>
  <c r="B97"/>
  <c r="B150"/>
  <c r="C98"/>
  <c r="E98"/>
  <c r="G98"/>
  <c r="I98"/>
  <c r="K98"/>
  <c r="M98"/>
  <c r="O98"/>
  <c r="C151"/>
  <c r="E151"/>
  <c r="G151"/>
  <c r="I151"/>
  <c r="K151"/>
  <c r="M151"/>
  <c r="O151"/>
  <c r="B98"/>
  <c r="D98"/>
  <c r="F98"/>
  <c r="H98"/>
  <c r="J98"/>
  <c r="L98"/>
  <c r="N98"/>
  <c r="B151"/>
  <c r="D151"/>
  <c r="F151"/>
  <c r="H151"/>
  <c r="J151"/>
  <c r="L151"/>
  <c r="F34"/>
  <c r="H34"/>
  <c r="C34"/>
  <c r="I34"/>
  <c r="K34"/>
  <c r="M34"/>
  <c r="P14"/>
  <c r="C15" i="18"/>
  <c r="C16"/>
  <c r="C17"/>
  <c r="C18"/>
  <c r="B15"/>
  <c r="B16"/>
  <c r="B17"/>
  <c r="B18"/>
  <c r="P30" i="17"/>
  <c r="O37"/>
  <c r="O34"/>
  <c r="O36"/>
  <c r="O33"/>
  <c r="B15"/>
  <c r="P30" i="16"/>
  <c r="O37"/>
  <c r="O34"/>
  <c r="O33"/>
  <c r="O36"/>
  <c r="B15"/>
  <c r="P29" i="17"/>
  <c r="P31"/>
  <c r="B34"/>
  <c r="B37"/>
  <c r="B33"/>
  <c r="L33"/>
  <c r="L37"/>
  <c r="L36"/>
  <c r="L34"/>
  <c r="N34"/>
  <c r="N37"/>
  <c r="N36"/>
  <c r="N33"/>
  <c r="P21"/>
  <c r="P23"/>
  <c r="P36"/>
  <c r="P150"/>
  <c r="P153"/>
  <c r="P29" i="16"/>
  <c r="P31"/>
  <c r="B34"/>
  <c r="B37"/>
  <c r="B33"/>
  <c r="L37"/>
  <c r="L33"/>
  <c r="L36"/>
  <c r="L34"/>
  <c r="N37"/>
  <c r="N34"/>
  <c r="N36"/>
  <c r="N33"/>
  <c r="P21"/>
  <c r="P23"/>
  <c r="P153"/>
  <c r="P150"/>
  <c r="P29" i="15"/>
  <c r="P31"/>
  <c r="E37"/>
  <c r="E34"/>
  <c r="G37"/>
  <c r="G34"/>
  <c r="O37"/>
  <c r="O34"/>
  <c r="B37"/>
  <c r="B34"/>
  <c r="D34"/>
  <c r="D37"/>
  <c r="J37"/>
  <c r="J34"/>
  <c r="L34"/>
  <c r="L37"/>
  <c r="N37"/>
  <c r="N34"/>
  <c r="B36"/>
  <c r="J36"/>
  <c r="N36"/>
  <c r="P21"/>
  <c r="P23"/>
  <c r="P34"/>
  <c r="G33"/>
  <c r="O33"/>
  <c r="D33"/>
  <c r="D36"/>
  <c r="L33"/>
  <c r="L36"/>
  <c r="P150"/>
  <c r="P153"/>
  <c r="P13"/>
  <c r="P15"/>
  <c r="P29" i="14"/>
  <c r="P31"/>
  <c r="E37"/>
  <c r="E36"/>
  <c r="E33"/>
  <c r="E34"/>
  <c r="G36"/>
  <c r="G33"/>
  <c r="G34"/>
  <c r="G37"/>
  <c r="O36"/>
  <c r="O33"/>
  <c r="O34"/>
  <c r="O37"/>
  <c r="B36"/>
  <c r="B37"/>
  <c r="B34"/>
  <c r="D33"/>
  <c r="D34"/>
  <c r="D36"/>
  <c r="D37"/>
  <c r="J37"/>
  <c r="J36"/>
  <c r="J33"/>
  <c r="J34"/>
  <c r="L33"/>
  <c r="L34"/>
  <c r="L36"/>
  <c r="L37"/>
  <c r="N37"/>
  <c r="N33"/>
  <c r="N36"/>
  <c r="N34"/>
  <c r="P21"/>
  <c r="P98"/>
  <c r="N150" i="15"/>
  <c r="J150"/>
  <c r="F150"/>
  <c r="B150"/>
  <c r="N97"/>
  <c r="J97"/>
  <c r="F97"/>
  <c r="B97"/>
  <c r="N33"/>
  <c r="J33"/>
  <c r="F33"/>
  <c r="B33"/>
  <c r="M150"/>
  <c r="I150"/>
  <c r="E150"/>
  <c r="O97"/>
  <c r="K97"/>
  <c r="G97"/>
  <c r="C97"/>
  <c r="M33"/>
  <c r="I33"/>
  <c r="E33"/>
  <c r="C36"/>
  <c r="E36"/>
  <c r="G36"/>
  <c r="I36"/>
  <c r="K36"/>
  <c r="M36"/>
  <c r="O36"/>
  <c r="P154" i="14"/>
  <c r="P153"/>
  <c r="P13"/>
  <c r="B33"/>
  <c r="P154" i="17"/>
  <c r="P151"/>
  <c r="P151" i="16"/>
  <c r="P154"/>
  <c r="B151"/>
  <c r="P154" i="15"/>
  <c r="P151"/>
  <c r="P151" i="14"/>
  <c r="P150"/>
  <c r="P34" i="17"/>
  <c r="P100"/>
  <c r="P97"/>
  <c r="B36"/>
  <c r="P97" i="16"/>
  <c r="B36"/>
  <c r="P37" i="15"/>
  <c r="P33"/>
  <c r="P98"/>
  <c r="P100"/>
  <c r="P36"/>
  <c r="P37" i="17"/>
  <c r="P33"/>
  <c r="P98"/>
  <c r="P101"/>
  <c r="P37" i="16"/>
  <c r="P34"/>
  <c r="P36"/>
  <c r="P100"/>
  <c r="P33"/>
  <c r="P101"/>
  <c r="P98"/>
  <c r="P101" i="15"/>
  <c r="P23" i="14"/>
  <c r="P101"/>
  <c r="P100"/>
  <c r="P15"/>
  <c r="P36"/>
  <c r="P97" i="15"/>
  <c r="P97" i="14"/>
  <c r="P37"/>
  <c r="P34"/>
  <c r="P33"/>
</calcChain>
</file>

<file path=xl/sharedStrings.xml><?xml version="1.0" encoding="utf-8"?>
<sst xmlns="http://schemas.openxmlformats.org/spreadsheetml/2006/main" count="426" uniqueCount="104">
  <si>
    <t xml:space="preserve">Hudba  82-44-N/001 </t>
  </si>
  <si>
    <t xml:space="preserve">(konzervatoř) </t>
  </si>
  <si>
    <t>Kraj</t>
  </si>
  <si>
    <t>Hl. m.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</si>
  <si>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</si>
  <si>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</si>
  <si>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</si>
  <si>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</si>
  <si>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</si>
  <si>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</si>
  <si>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</si>
  <si>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</si>
  <si>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</si>
  <si>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</si>
  <si>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</si>
  <si>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Moravskoslezský</t>
  </si>
  <si>
    <t>Zlínský</t>
  </si>
  <si>
    <t>Np</t>
  </si>
  <si>
    <t>Pp</t>
  </si>
  <si>
    <t>No</t>
  </si>
  <si>
    <t>Po</t>
  </si>
  <si>
    <t xml:space="preserve">Zpěv  82-45-N/001 </t>
  </si>
  <si>
    <t>Tanec  82-46-N/001</t>
  </si>
  <si>
    <t>Hudebně dramatické umění 82-47-N/001</t>
  </si>
  <si>
    <t>OBSAH:</t>
  </si>
  <si>
    <t>1.</t>
  </si>
  <si>
    <t>2.</t>
  </si>
  <si>
    <t>3.</t>
  </si>
  <si>
    <t>4.</t>
  </si>
  <si>
    <t xml:space="preserve">82-44-N/001 </t>
  </si>
  <si>
    <t xml:space="preserve">82-45-N/001 </t>
  </si>
  <si>
    <t>82-46-N/001</t>
  </si>
  <si>
    <t>82-47-N/001</t>
  </si>
  <si>
    <t>Hudba</t>
  </si>
  <si>
    <t>Zpěv</t>
  </si>
  <si>
    <t>Tanec</t>
  </si>
  <si>
    <t>Hudebně dramatické umění</t>
  </si>
  <si>
    <t>KONZERVATOŘE</t>
  </si>
  <si>
    <t>PŘÍLOHA Č. 14</t>
  </si>
  <si>
    <t>Příloha č. 14</t>
  </si>
  <si>
    <t>Tabulka č. 1</t>
  </si>
  <si>
    <t>Graf č. 1</t>
  </si>
  <si>
    <t>Průměr ČR</t>
  </si>
  <si>
    <t>Graf č. 2</t>
  </si>
  <si>
    <t>Tabulka č. 2</t>
  </si>
  <si>
    <t>Graf č. 3</t>
  </si>
  <si>
    <t>Tabulka č. 3</t>
  </si>
  <si>
    <t>Graf č. 4</t>
  </si>
  <si>
    <t>Tabulka č. 4</t>
  </si>
  <si>
    <t>Změna normativu MP 2010/2009 (v %)</t>
  </si>
  <si>
    <t>Změna normativu MP 2010-2009 (v Kč)</t>
  </si>
  <si>
    <t>Porovnání krajských normativů mzdových prostředků
 stanovených jednotlivými krajskými úřady pro krajské a obecní školství
 v roce 2011</t>
  </si>
  <si>
    <t>Normativ mzdových prostředků (MP) v jednotlivých krajích v roce 2011 v porovnání s roky 2010 a 2009</t>
  </si>
  <si>
    <t>Normativ MP 
a ukazatele rozhodné pro jeho stanovení
v jednotlivých letech</t>
  </si>
  <si>
    <t>Normativ MP pedagogů na 1 žáka</t>
  </si>
  <si>
    <t>Normativ MP nepedagogů na 1 žáka</t>
  </si>
  <si>
    <t>Normativ MP celkem na 1 žáka</t>
  </si>
  <si>
    <t>Změna normativu MP 2011/2010 (v %)</t>
  </si>
  <si>
    <t>Změna normativu MP 2011-2010 (v Kč)</t>
  </si>
  <si>
    <t>Tabulka č. 1a</t>
  </si>
  <si>
    <t>Meziroční změna 
normativu MP pedagogů 
na 1 žáka</t>
  </si>
  <si>
    <t>Změna normativu MP ped. 2011/2010 (v %)</t>
  </si>
  <si>
    <t>Změna normativu MP ped. 2010/2009 (v %)</t>
  </si>
  <si>
    <t>Změna normativu MP ped. 2011-2010 (v Kč)</t>
  </si>
  <si>
    <t>Změna normativu MP ped. 2010-2009 (v Kč)</t>
  </si>
  <si>
    <t>Graf č. 1a</t>
  </si>
  <si>
    <t>Tabulka č. 1b</t>
  </si>
  <si>
    <t>Meziroční změna 
normativu MP nepedagogů 
na 1 žáka</t>
  </si>
  <si>
    <t>Změna normativu MP neped. 2011/2010 (v %)</t>
  </si>
  <si>
    <t>Změna normativu MP neped. 2010/2009 (v %)</t>
  </si>
  <si>
    <t>Změna normativu MP neped. 2011-2010 (v Kč)</t>
  </si>
  <si>
    <t>Změna normativu MP neped. 2010-2009 (v Kč)</t>
  </si>
  <si>
    <t>Graf č. 1b</t>
  </si>
  <si>
    <t>Tabulka č. 2a</t>
  </si>
  <si>
    <t>Graf č. 2a</t>
  </si>
  <si>
    <t>Tabulka č. 2b</t>
  </si>
  <si>
    <t>Graf č. 2b</t>
  </si>
  <si>
    <t>Tabulka č. 3b</t>
  </si>
  <si>
    <t>Graf č. 3b</t>
  </si>
  <si>
    <t>Tabulka č. 3a</t>
  </si>
  <si>
    <t>Graf č. 3a</t>
  </si>
  <si>
    <t>Graf č. 4b</t>
  </si>
  <si>
    <t>Tabulka č. 4b</t>
  </si>
  <si>
    <t>Graf č. 4a</t>
  </si>
  <si>
    <t>Tabulka č. 4a</t>
  </si>
  <si>
    <t>Pořadí</t>
  </si>
  <si>
    <t>Kód oboru</t>
  </si>
  <si>
    <t>Název oboru vzdělání</t>
  </si>
  <si>
    <t>Průměrná hodnota normativu MP</t>
  </si>
  <si>
    <t>v roce 2010</t>
  </si>
  <si>
    <t>v roce 2009</t>
  </si>
  <si>
    <t>Tabulka č. 5</t>
  </si>
  <si>
    <t>Počet žáků 
ve šk. r. 2010/2011</t>
  </si>
  <si>
    <t>v roce 2011</t>
  </si>
  <si>
    <t>Obory vzdělání konzervatoří</t>
  </si>
  <si>
    <t>Celkový normativ MP</t>
  </si>
  <si>
    <t>Normativ MP pedagogických pracovníků</t>
  </si>
  <si>
    <t>Normativ MP nepedagogických pracovníků</t>
  </si>
  <si>
    <t>Graf č. 5</t>
  </si>
  <si>
    <t>Průměrná hodnota normativu mzdových prostředků (MP) stanoveného jednotlivými kraji v roce 2011 v porovnání s roky 2010 a 2009</t>
  </si>
  <si>
    <t>Změna 2011 ku 2010</t>
  </si>
  <si>
    <t>Změna 2010 ku 2009</t>
  </si>
  <si>
    <t>v %</t>
  </si>
  <si>
    <t>v Kč</t>
  </si>
</sst>
</file>

<file path=xl/styles.xml><?xml version="1.0" encoding="utf-8"?>
<styleSheet xmlns="http://schemas.openxmlformats.org/spreadsheetml/2006/main">
  <numFmts count="9">
    <numFmt numFmtId="164" formatCode="#,##0_ ;[Red]\-#,##0\ "/>
    <numFmt numFmtId="165" formatCode="\+#,##0.00;[Red]\-#,##0.00"/>
    <numFmt numFmtId="166" formatCode="\+#,##0;[Red]\-#,##0"/>
    <numFmt numFmtId="167" formatCode="#,##0;\-0;&quot; --- &quot;"/>
    <numFmt numFmtId="168" formatCode="#,##0.00;\-0.00;&quot; --- &quot;"/>
    <numFmt numFmtId="169" formatCode="\+\ #,##0.00;[Red]\-\ #,##0.00"/>
    <numFmt numFmtId="170" formatCode="\+\ #,##0;[Red]\-\ #,##0"/>
    <numFmt numFmtId="171" formatCode="#,##0;[Red]\-\ #,##0;&quot; --- &quot;"/>
    <numFmt numFmtId="172" formatCode="&quot;(&quot;#,##0&quot;.)&quot;"/>
  </numFmts>
  <fonts count="27">
    <font>
      <sz val="10"/>
      <name val="Arial"/>
      <family val="2"/>
      <charset val="238"/>
    </font>
    <font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sz val="12"/>
      <name val="Arial"/>
      <family val="2"/>
      <charset val="238"/>
    </font>
    <font>
      <b/>
      <u/>
      <sz val="16"/>
      <name val="Arial"/>
      <family val="2"/>
      <charset val="238"/>
    </font>
    <font>
      <b/>
      <sz val="18"/>
      <name val="Arial"/>
      <family val="2"/>
      <charset val="238"/>
    </font>
    <font>
      <b/>
      <sz val="16"/>
      <name val="Arial"/>
      <family val="2"/>
      <charset val="238"/>
    </font>
    <font>
      <sz val="12"/>
      <name val="Arial"/>
      <family val="2"/>
      <charset val="238"/>
    </font>
    <font>
      <b/>
      <sz val="13"/>
      <name val="Arial"/>
      <family val="2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6"/>
      <name val="Times New Roman"/>
      <family val="1"/>
      <charset val="238"/>
    </font>
    <font>
      <sz val="12"/>
      <name val="Times New Roman"/>
      <family val="1"/>
      <charset val="238"/>
    </font>
    <font>
      <u/>
      <sz val="12"/>
      <color indexed="12"/>
      <name val="Times New Roman"/>
      <family val="1"/>
      <charset val="238"/>
    </font>
    <font>
      <b/>
      <i/>
      <sz val="11"/>
      <name val="Arial"/>
      <family val="2"/>
      <charset val="238"/>
    </font>
    <font>
      <i/>
      <sz val="10"/>
      <name val="Arial"/>
      <family val="2"/>
      <charset val="238"/>
    </font>
    <font>
      <b/>
      <sz val="20"/>
      <name val="Arial"/>
      <family val="2"/>
      <charset val="238"/>
    </font>
    <font>
      <b/>
      <i/>
      <sz val="12"/>
      <name val="Arial"/>
      <family val="2"/>
      <charset val="238"/>
    </font>
    <font>
      <b/>
      <i/>
      <sz val="13"/>
      <name val="Arial"/>
      <family val="2"/>
      <charset val="238"/>
    </font>
    <font>
      <i/>
      <sz val="12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b/>
      <sz val="10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i/>
      <sz val="12"/>
      <color rgb="FFFF0000"/>
      <name val="Arial"/>
      <family val="2"/>
      <charset val="238"/>
    </font>
    <font>
      <b/>
      <i/>
      <sz val="12"/>
      <name val="Times New Roman"/>
      <family val="1"/>
      <charset val="238"/>
    </font>
    <font>
      <sz val="12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ECB2B2"/>
        <bgColor indexed="64"/>
      </patternFill>
    </fill>
    <fill>
      <patternFill patternType="solid">
        <fgColor rgb="FFB9CDE5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1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90">
    <xf numFmtId="0" fontId="0" fillId="0" borderId="0" xfId="0"/>
    <xf numFmtId="0" fontId="5" fillId="2" borderId="0" xfId="4" applyFont="1" applyFill="1" applyProtection="1">
      <protection locked="0"/>
    </xf>
    <xf numFmtId="0" fontId="6" fillId="2" borderId="0" xfId="4" applyFont="1" applyFill="1" applyAlignment="1">
      <alignment horizontal="right"/>
    </xf>
    <xf numFmtId="0" fontId="5" fillId="2" borderId="0" xfId="5" applyFont="1" applyFill="1" applyProtection="1">
      <protection locked="0"/>
    </xf>
    <xf numFmtId="0" fontId="12" fillId="0" borderId="0" xfId="0" applyFont="1"/>
    <xf numFmtId="0" fontId="5" fillId="2" borderId="0" xfId="6" applyFont="1" applyFill="1" applyProtection="1">
      <protection locked="0"/>
    </xf>
    <xf numFmtId="0" fontId="11" fillId="0" borderId="0" xfId="0" applyFont="1" applyAlignment="1">
      <alignment horizontal="center"/>
    </xf>
    <xf numFmtId="0" fontId="5" fillId="2" borderId="0" xfId="7" applyFont="1" applyFill="1" applyProtection="1">
      <protection locked="0"/>
    </xf>
    <xf numFmtId="0" fontId="9" fillId="0" borderId="0" xfId="0" applyFont="1"/>
    <xf numFmtId="0" fontId="10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3" fillId="0" borderId="0" xfId="1" applyFont="1" applyAlignment="1" applyProtection="1"/>
    <xf numFmtId="0" fontId="12" fillId="0" borderId="1" xfId="0" applyFont="1" applyBorder="1" applyAlignment="1">
      <alignment horizontal="center" wrapText="1"/>
    </xf>
    <xf numFmtId="0" fontId="1" fillId="3" borderId="0" xfId="8" applyFill="1"/>
    <xf numFmtId="0" fontId="4" fillId="3" borderId="0" xfId="8" applyFont="1" applyFill="1" applyAlignment="1">
      <alignment horizontal="center"/>
    </xf>
    <xf numFmtId="0" fontId="3" fillId="3" borderId="0" xfId="8" applyFont="1" applyFill="1"/>
    <xf numFmtId="0" fontId="1" fillId="2" borderId="0" xfId="8" applyFill="1"/>
    <xf numFmtId="0" fontId="15" fillId="3" borderId="0" xfId="8" applyFont="1" applyFill="1" applyAlignment="1">
      <alignment horizontal="right"/>
    </xf>
    <xf numFmtId="0" fontId="3" fillId="3" borderId="2" xfId="8" applyFont="1" applyFill="1" applyBorder="1" applyAlignment="1">
      <alignment horizontal="center"/>
    </xf>
    <xf numFmtId="0" fontId="3" fillId="3" borderId="3" xfId="8" applyFont="1" applyFill="1" applyBorder="1" applyAlignment="1">
      <alignment horizontal="center" textRotation="90" wrapText="1"/>
    </xf>
    <xf numFmtId="0" fontId="3" fillId="3" borderId="4" xfId="8" applyFont="1" applyFill="1" applyBorder="1" applyAlignment="1">
      <alignment horizontal="center" textRotation="90" wrapText="1"/>
    </xf>
    <xf numFmtId="0" fontId="3" fillId="3" borderId="5" xfId="8" applyFont="1" applyFill="1" applyBorder="1" applyAlignment="1">
      <alignment horizontal="center" textRotation="90" wrapText="1"/>
    </xf>
    <xf numFmtId="0" fontId="17" fillId="3" borderId="6" xfId="8" applyFont="1" applyFill="1" applyBorder="1" applyAlignment="1">
      <alignment horizontal="center" textRotation="90" wrapText="1"/>
    </xf>
    <xf numFmtId="0" fontId="3" fillId="3" borderId="0" xfId="8" applyFont="1" applyFill="1" applyAlignment="1">
      <alignment textRotation="90" wrapText="1"/>
    </xf>
    <xf numFmtId="0" fontId="3" fillId="3" borderId="0" xfId="8" applyFont="1" applyFill="1" applyAlignment="1">
      <alignment wrapText="1"/>
    </xf>
    <xf numFmtId="0" fontId="16" fillId="4" borderId="7" xfId="8" applyFont="1" applyFill="1" applyBorder="1" applyAlignment="1">
      <alignment horizontal="center" vertical="center"/>
    </xf>
    <xf numFmtId="0" fontId="3" fillId="4" borderId="8" xfId="8" applyFont="1" applyFill="1" applyBorder="1" applyAlignment="1">
      <alignment horizontal="center" textRotation="90" wrapText="1"/>
    </xf>
    <xf numFmtId="0" fontId="17" fillId="4" borderId="9" xfId="8" applyFont="1" applyFill="1" applyBorder="1" applyAlignment="1">
      <alignment horizontal="center" textRotation="90" wrapText="1"/>
    </xf>
    <xf numFmtId="0" fontId="3" fillId="3" borderId="10" xfId="8" applyFont="1" applyFill="1" applyBorder="1" applyAlignment="1">
      <alignment horizontal="left"/>
    </xf>
    <xf numFmtId="3" fontId="3" fillId="3" borderId="11" xfId="8" applyNumberFormat="1" applyFont="1" applyFill="1" applyBorder="1" applyAlignment="1">
      <alignment horizontal="left"/>
    </xf>
    <xf numFmtId="3" fontId="1" fillId="3" borderId="0" xfId="8" applyNumberFormat="1" applyFill="1" applyAlignment="1">
      <alignment horizontal="center"/>
    </xf>
    <xf numFmtId="0" fontId="3" fillId="3" borderId="11" xfId="8" applyFont="1" applyFill="1" applyBorder="1" applyAlignment="1">
      <alignment horizontal="left"/>
    </xf>
    <xf numFmtId="3" fontId="3" fillId="3" borderId="12" xfId="8" applyNumberFormat="1" applyFont="1" applyFill="1" applyBorder="1" applyAlignment="1">
      <alignment horizontal="left"/>
    </xf>
    <xf numFmtId="0" fontId="3" fillId="3" borderId="13" xfId="8" applyFont="1" applyFill="1" applyBorder="1" applyAlignment="1">
      <alignment horizontal="left"/>
    </xf>
    <xf numFmtId="3" fontId="8" fillId="3" borderId="14" xfId="9" applyNumberFormat="1" applyFont="1" applyFill="1" applyBorder="1" applyAlignment="1">
      <alignment horizontal="center"/>
    </xf>
    <xf numFmtId="0" fontId="17" fillId="4" borderId="15" xfId="8" applyFont="1" applyFill="1" applyBorder="1" applyAlignment="1">
      <alignment horizontal="center" textRotation="90" wrapText="1"/>
    </xf>
    <xf numFmtId="3" fontId="7" fillId="3" borderId="0" xfId="8" applyNumberFormat="1" applyFont="1" applyFill="1"/>
    <xf numFmtId="165" fontId="17" fillId="0" borderId="16" xfId="8" applyNumberFormat="1" applyFont="1" applyFill="1" applyBorder="1" applyAlignment="1">
      <alignment horizontal="center"/>
    </xf>
    <xf numFmtId="0" fontId="19" fillId="3" borderId="0" xfId="8" applyFont="1" applyFill="1"/>
    <xf numFmtId="0" fontId="17" fillId="3" borderId="0" xfId="8" applyFont="1" applyFill="1" applyBorder="1"/>
    <xf numFmtId="165" fontId="17" fillId="3" borderId="0" xfId="8" applyNumberFormat="1" applyFont="1" applyFill="1" applyBorder="1" applyAlignment="1">
      <alignment horizontal="center"/>
    </xf>
    <xf numFmtId="166" fontId="17" fillId="0" borderId="16" xfId="8" applyNumberFormat="1" applyFont="1" applyFill="1" applyBorder="1" applyAlignment="1">
      <alignment horizontal="center"/>
    </xf>
    <xf numFmtId="0" fontId="7" fillId="3" borderId="0" xfId="8" applyFont="1" applyFill="1" applyAlignment="1">
      <alignment horizontal="right"/>
    </xf>
    <xf numFmtId="0" fontId="7" fillId="3" borderId="0" xfId="8" applyFont="1" applyFill="1"/>
    <xf numFmtId="165" fontId="3" fillId="3" borderId="16" xfId="8" applyNumberFormat="1" applyFont="1" applyFill="1" applyBorder="1" applyAlignment="1">
      <alignment horizontal="center"/>
    </xf>
    <xf numFmtId="0" fontId="14" fillId="0" borderId="0" xfId="2" applyFont="1" applyAlignment="1">
      <alignment horizontal="right"/>
    </xf>
    <xf numFmtId="0" fontId="1" fillId="2" borderId="0" xfId="2" applyFill="1"/>
    <xf numFmtId="0" fontId="3" fillId="2" borderId="0" xfId="2" applyFont="1" applyFill="1" applyBorder="1"/>
    <xf numFmtId="168" fontId="7" fillId="3" borderId="17" xfId="9" applyNumberFormat="1" applyFont="1" applyFill="1" applyBorder="1" applyAlignment="1" applyProtection="1">
      <alignment horizontal="center"/>
      <protection locked="0"/>
    </xf>
    <xf numFmtId="168" fontId="7" fillId="3" borderId="18" xfId="9" applyNumberFormat="1" applyFont="1" applyFill="1" applyBorder="1" applyAlignment="1" applyProtection="1">
      <alignment horizontal="center"/>
      <protection locked="0"/>
    </xf>
    <xf numFmtId="168" fontId="19" fillId="3" borderId="19" xfId="9" applyNumberFormat="1" applyFont="1" applyFill="1" applyBorder="1" applyAlignment="1" applyProtection="1">
      <alignment horizontal="center"/>
      <protection locked="0"/>
    </xf>
    <xf numFmtId="167" fontId="7" fillId="3" borderId="18" xfId="9" applyNumberFormat="1" applyFont="1" applyFill="1" applyBorder="1" applyAlignment="1" applyProtection="1">
      <alignment horizontal="center"/>
      <protection locked="0"/>
    </xf>
    <xf numFmtId="167" fontId="19" fillId="3" borderId="19" xfId="9" applyNumberFormat="1" applyFont="1" applyFill="1" applyBorder="1" applyAlignment="1" applyProtection="1">
      <alignment horizontal="center"/>
      <protection locked="0"/>
    </xf>
    <xf numFmtId="167" fontId="7" fillId="3" borderId="20" xfId="9" applyNumberFormat="1" applyFont="1" applyFill="1" applyBorder="1" applyAlignment="1" applyProtection="1">
      <alignment horizontal="center"/>
      <protection locked="0"/>
    </xf>
    <xf numFmtId="167" fontId="19" fillId="3" borderId="21" xfId="9" applyNumberFormat="1" applyFont="1" applyFill="1" applyBorder="1" applyAlignment="1" applyProtection="1">
      <alignment horizontal="center"/>
      <protection locked="0"/>
    </xf>
    <xf numFmtId="168" fontId="19" fillId="3" borderId="22" xfId="9" applyNumberFormat="1" applyFont="1" applyFill="1" applyBorder="1" applyAlignment="1" applyProtection="1">
      <alignment horizontal="center"/>
      <protection locked="0"/>
    </xf>
    <xf numFmtId="168" fontId="7" fillId="3" borderId="23" xfId="9" applyNumberFormat="1" applyFont="1" applyFill="1" applyBorder="1" applyAlignment="1" applyProtection="1">
      <alignment horizontal="center"/>
      <protection locked="0"/>
    </xf>
    <xf numFmtId="168" fontId="7" fillId="3" borderId="24" xfId="9" applyNumberFormat="1" applyFont="1" applyFill="1" applyBorder="1" applyAlignment="1" applyProtection="1">
      <alignment horizontal="center"/>
      <protection locked="0"/>
    </xf>
    <xf numFmtId="167" fontId="7" fillId="3" borderId="24" xfId="9" applyNumberFormat="1" applyFont="1" applyFill="1" applyBorder="1" applyAlignment="1" applyProtection="1">
      <alignment horizontal="center"/>
      <protection locked="0"/>
    </xf>
    <xf numFmtId="167" fontId="7" fillId="3" borderId="25" xfId="9" applyNumberFormat="1" applyFont="1" applyFill="1" applyBorder="1" applyAlignment="1" applyProtection="1">
      <alignment horizontal="center"/>
      <protection locked="0"/>
    </xf>
    <xf numFmtId="3" fontId="8" fillId="3" borderId="26" xfId="9" applyNumberFormat="1" applyFont="1" applyFill="1" applyBorder="1" applyAlignment="1">
      <alignment horizontal="center"/>
    </xf>
    <xf numFmtId="168" fontId="7" fillId="3" borderId="27" xfId="9" applyNumberFormat="1" applyFont="1" applyFill="1" applyBorder="1" applyAlignment="1" applyProtection="1">
      <alignment horizontal="center"/>
      <protection locked="0"/>
    </xf>
    <xf numFmtId="2" fontId="19" fillId="3" borderId="28" xfId="9" applyNumberFormat="1" applyFont="1" applyFill="1" applyBorder="1" applyAlignment="1" applyProtection="1">
      <alignment horizontal="center"/>
      <protection locked="0"/>
    </xf>
    <xf numFmtId="168" fontId="7" fillId="3" borderId="29" xfId="9" applyNumberFormat="1" applyFont="1" applyFill="1" applyBorder="1" applyAlignment="1" applyProtection="1">
      <alignment horizontal="center"/>
      <protection locked="0"/>
    </xf>
    <xf numFmtId="2" fontId="19" fillId="3" borderId="11" xfId="9" applyNumberFormat="1" applyFont="1" applyFill="1" applyBorder="1" applyAlignment="1" applyProtection="1">
      <alignment horizontal="center"/>
      <protection locked="0"/>
    </xf>
    <xf numFmtId="167" fontId="7" fillId="3" borderId="29" xfId="9" applyNumberFormat="1" applyFont="1" applyFill="1" applyBorder="1" applyAlignment="1" applyProtection="1">
      <alignment horizontal="center"/>
      <protection locked="0"/>
    </xf>
    <xf numFmtId="3" fontId="19" fillId="3" borderId="11" xfId="9" applyNumberFormat="1" applyFont="1" applyFill="1" applyBorder="1" applyAlignment="1" applyProtection="1">
      <alignment horizontal="center"/>
      <protection locked="0"/>
    </xf>
    <xf numFmtId="167" fontId="7" fillId="3" borderId="30" xfId="9" applyNumberFormat="1" applyFont="1" applyFill="1" applyBorder="1" applyAlignment="1" applyProtection="1">
      <alignment horizontal="center"/>
      <protection locked="0"/>
    </xf>
    <xf numFmtId="3" fontId="19" fillId="3" borderId="12" xfId="9" applyNumberFormat="1" applyFont="1" applyFill="1" applyBorder="1" applyAlignment="1" applyProtection="1">
      <alignment horizontal="center"/>
      <protection locked="0"/>
    </xf>
    <xf numFmtId="3" fontId="7" fillId="3" borderId="0" xfId="8" applyNumberFormat="1" applyFont="1" applyFill="1" applyAlignment="1">
      <alignment horizontal="center"/>
    </xf>
    <xf numFmtId="3" fontId="8" fillId="3" borderId="8" xfId="9" applyNumberFormat="1" applyFont="1" applyFill="1" applyBorder="1" applyAlignment="1">
      <alignment horizontal="center"/>
    </xf>
    <xf numFmtId="3" fontId="18" fillId="3" borderId="13" xfId="9" applyNumberFormat="1" applyFont="1" applyFill="1" applyBorder="1" applyAlignment="1">
      <alignment horizontal="center"/>
    </xf>
    <xf numFmtId="3" fontId="22" fillId="3" borderId="0" xfId="8" applyNumberFormat="1" applyFont="1" applyFill="1"/>
    <xf numFmtId="3" fontId="8" fillId="3" borderId="31" xfId="9" applyNumberFormat="1" applyFont="1" applyFill="1" applyBorder="1" applyAlignment="1">
      <alignment horizontal="center"/>
    </xf>
    <xf numFmtId="167" fontId="22" fillId="3" borderId="0" xfId="8" applyNumberFormat="1" applyFont="1" applyFill="1"/>
    <xf numFmtId="0" fontId="23" fillId="4" borderId="8" xfId="8" applyFont="1" applyFill="1" applyBorder="1" applyAlignment="1">
      <alignment horizontal="center" textRotation="90" wrapText="1"/>
    </xf>
    <xf numFmtId="0" fontId="24" fillId="4" borderId="15" xfId="8" applyFont="1" applyFill="1" applyBorder="1" applyAlignment="1">
      <alignment horizontal="center" textRotation="90" wrapText="1"/>
    </xf>
    <xf numFmtId="168" fontId="7" fillId="3" borderId="32" xfId="9" applyNumberFormat="1" applyFont="1" applyFill="1" applyBorder="1" applyAlignment="1" applyProtection="1">
      <alignment horizontal="center"/>
      <protection locked="0"/>
    </xf>
    <xf numFmtId="168" fontId="7" fillId="3" borderId="33" xfId="9" applyNumberFormat="1" applyFont="1" applyFill="1" applyBorder="1" applyAlignment="1" applyProtection="1">
      <alignment horizontal="center"/>
      <protection locked="0"/>
    </xf>
    <xf numFmtId="167" fontId="7" fillId="3" borderId="33" xfId="9" applyNumberFormat="1" applyFont="1" applyFill="1" applyBorder="1" applyAlignment="1" applyProtection="1">
      <alignment horizontal="center"/>
      <protection locked="0"/>
    </xf>
    <xf numFmtId="167" fontId="7" fillId="3" borderId="34" xfId="9" applyNumberFormat="1" applyFont="1" applyFill="1" applyBorder="1" applyAlignment="1" applyProtection="1">
      <alignment horizontal="center"/>
      <protection locked="0"/>
    </xf>
    <xf numFmtId="164" fontId="7" fillId="3" borderId="0" xfId="8" applyNumberFormat="1" applyFont="1" applyFill="1"/>
    <xf numFmtId="0" fontId="17" fillId="3" borderId="7" xfId="8" applyFont="1" applyFill="1" applyBorder="1"/>
    <xf numFmtId="165" fontId="17" fillId="0" borderId="35" xfId="8" applyNumberFormat="1" applyFont="1" applyFill="1" applyBorder="1" applyAlignment="1">
      <alignment horizontal="center"/>
    </xf>
    <xf numFmtId="165" fontId="17" fillId="0" borderId="36" xfId="8" applyNumberFormat="1" applyFont="1" applyFill="1" applyBorder="1" applyAlignment="1">
      <alignment horizontal="center"/>
    </xf>
    <xf numFmtId="165" fontId="17" fillId="0" borderId="13" xfId="8" applyNumberFormat="1" applyFont="1" applyFill="1" applyBorder="1" applyAlignment="1">
      <alignment horizontal="center"/>
    </xf>
    <xf numFmtId="165" fontId="19" fillId="3" borderId="0" xfId="8" applyNumberFormat="1" applyFont="1" applyFill="1"/>
    <xf numFmtId="165" fontId="17" fillId="0" borderId="37" xfId="8" applyNumberFormat="1" applyFont="1" applyFill="1" applyBorder="1" applyAlignment="1">
      <alignment horizontal="center"/>
    </xf>
    <xf numFmtId="165" fontId="17" fillId="0" borderId="38" xfId="8" applyNumberFormat="1" applyFont="1" applyFill="1" applyBorder="1" applyAlignment="1">
      <alignment horizontal="center"/>
    </xf>
    <xf numFmtId="165" fontId="17" fillId="0" borderId="39" xfId="8" applyNumberFormat="1" applyFont="1" applyFill="1" applyBorder="1" applyAlignment="1">
      <alignment horizontal="center"/>
    </xf>
    <xf numFmtId="165" fontId="17" fillId="0" borderId="6" xfId="8" applyNumberFormat="1" applyFont="1" applyFill="1" applyBorder="1" applyAlignment="1">
      <alignment horizontal="center"/>
    </xf>
    <xf numFmtId="0" fontId="17" fillId="0" borderId="7" xfId="8" applyFont="1" applyFill="1" applyBorder="1"/>
    <xf numFmtId="166" fontId="17" fillId="0" borderId="35" xfId="8" applyNumberFormat="1" applyFont="1" applyFill="1" applyBorder="1" applyAlignment="1">
      <alignment horizontal="center"/>
    </xf>
    <xf numFmtId="166" fontId="17" fillId="0" borderId="36" xfId="8" applyNumberFormat="1" applyFont="1" applyFill="1" applyBorder="1" applyAlignment="1">
      <alignment horizontal="center"/>
    </xf>
    <xf numFmtId="166" fontId="17" fillId="0" borderId="13" xfId="8" applyNumberFormat="1" applyFont="1" applyFill="1" applyBorder="1" applyAlignment="1">
      <alignment horizontal="center"/>
    </xf>
    <xf numFmtId="166" fontId="17" fillId="0" borderId="37" xfId="8" applyNumberFormat="1" applyFont="1" applyFill="1" applyBorder="1" applyAlignment="1">
      <alignment horizontal="center"/>
    </xf>
    <xf numFmtId="166" fontId="17" fillId="0" borderId="38" xfId="8" applyNumberFormat="1" applyFont="1" applyFill="1" applyBorder="1" applyAlignment="1">
      <alignment horizontal="center"/>
    </xf>
    <xf numFmtId="166" fontId="17" fillId="0" borderId="39" xfId="8" applyNumberFormat="1" applyFont="1" applyFill="1" applyBorder="1" applyAlignment="1">
      <alignment horizontal="center"/>
    </xf>
    <xf numFmtId="166" fontId="17" fillId="0" borderId="6" xfId="8" applyNumberFormat="1" applyFont="1" applyFill="1" applyBorder="1" applyAlignment="1">
      <alignment horizontal="center"/>
    </xf>
    <xf numFmtId="2" fontId="7" fillId="3" borderId="0" xfId="8" applyNumberFormat="1" applyFont="1" applyFill="1"/>
    <xf numFmtId="0" fontId="17" fillId="3" borderId="40" xfId="8" applyFont="1" applyFill="1" applyBorder="1"/>
    <xf numFmtId="165" fontId="17" fillId="3" borderId="41" xfId="8" applyNumberFormat="1" applyFont="1" applyFill="1" applyBorder="1" applyAlignment="1">
      <alignment horizontal="center"/>
    </xf>
    <xf numFmtId="0" fontId="1" fillId="5" borderId="0" xfId="8" applyFill="1"/>
    <xf numFmtId="1" fontId="1" fillId="3" borderId="0" xfId="8" applyNumberFormat="1" applyFill="1"/>
    <xf numFmtId="168" fontId="7" fillId="3" borderId="0" xfId="8" applyNumberFormat="1" applyFont="1" applyFill="1"/>
    <xf numFmtId="3" fontId="1" fillId="3" borderId="0" xfId="8" applyNumberFormat="1" applyFill="1"/>
    <xf numFmtId="0" fontId="4" fillId="0" borderId="0" xfId="8" applyFont="1" applyFill="1" applyAlignment="1">
      <alignment horizontal="center"/>
    </xf>
    <xf numFmtId="0" fontId="1" fillId="0" borderId="0" xfId="8" applyFill="1"/>
    <xf numFmtId="0" fontId="14" fillId="0" borderId="0" xfId="2" applyFont="1" applyFill="1" applyAlignment="1">
      <alignment horizontal="right"/>
    </xf>
    <xf numFmtId="0" fontId="3" fillId="0" borderId="0" xfId="8" applyFont="1" applyFill="1"/>
    <xf numFmtId="0" fontId="5" fillId="2" borderId="0" xfId="3" applyFont="1" applyFill="1" applyProtection="1">
      <protection locked="0"/>
    </xf>
    <xf numFmtId="0" fontId="1" fillId="0" borderId="0" xfId="2" applyFill="1"/>
    <xf numFmtId="0" fontId="20" fillId="0" borderId="0" xfId="0" applyFont="1" applyAlignment="1">
      <alignment horizontal="center"/>
    </xf>
    <xf numFmtId="0" fontId="0" fillId="0" borderId="0" xfId="0" applyFill="1"/>
    <xf numFmtId="0" fontId="15" fillId="0" borderId="0" xfId="8" applyFont="1" applyFill="1" applyAlignment="1">
      <alignment horizontal="right"/>
    </xf>
    <xf numFmtId="0" fontId="21" fillId="0" borderId="0" xfId="0" applyFont="1"/>
    <xf numFmtId="0" fontId="3" fillId="0" borderId="42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right"/>
    </xf>
    <xf numFmtId="0" fontId="7" fillId="0" borderId="46" xfId="0" applyFont="1" applyBorder="1" applyAlignment="1">
      <alignment horizontal="left" indent="1"/>
    </xf>
    <xf numFmtId="0" fontId="7" fillId="0" borderId="11" xfId="0" applyFont="1" applyBorder="1" applyAlignment="1">
      <alignment horizontal="right"/>
    </xf>
    <xf numFmtId="3" fontId="7" fillId="0" borderId="24" xfId="0" applyNumberFormat="1" applyFont="1" applyBorder="1" applyAlignment="1">
      <alignment horizontal="right" indent="1"/>
    </xf>
    <xf numFmtId="3" fontId="7" fillId="0" borderId="18" xfId="0" applyNumberFormat="1" applyFont="1" applyBorder="1" applyAlignment="1">
      <alignment horizontal="right" indent="1"/>
    </xf>
    <xf numFmtId="3" fontId="7" fillId="0" borderId="19" xfId="0" applyNumberFormat="1" applyFont="1" applyBorder="1" applyAlignment="1">
      <alignment horizontal="right" indent="1"/>
    </xf>
    <xf numFmtId="0" fontId="7" fillId="0" borderId="47" xfId="0" applyFont="1" applyBorder="1" applyAlignment="1">
      <alignment horizontal="right"/>
    </xf>
    <xf numFmtId="0" fontId="7" fillId="0" borderId="26" xfId="0" applyFont="1" applyBorder="1" applyAlignment="1">
      <alignment horizontal="left" indent="1"/>
    </xf>
    <xf numFmtId="3" fontId="7" fillId="0" borderId="25" xfId="0" applyNumberFormat="1" applyFont="1" applyBorder="1" applyAlignment="1">
      <alignment horizontal="right" indent="1"/>
    </xf>
    <xf numFmtId="3" fontId="7" fillId="0" borderId="20" xfId="0" applyNumberFormat="1" applyFont="1" applyBorder="1" applyAlignment="1">
      <alignment horizontal="right" indent="1"/>
    </xf>
    <xf numFmtId="0" fontId="16" fillId="4" borderId="7" xfId="8" applyFont="1" applyFill="1" applyBorder="1" applyAlignment="1">
      <alignment horizontal="left" vertical="center"/>
    </xf>
    <xf numFmtId="3" fontId="7" fillId="0" borderId="48" xfId="0" applyNumberFormat="1" applyFont="1" applyBorder="1" applyAlignment="1">
      <alignment horizontal="right" indent="1"/>
    </xf>
    <xf numFmtId="0" fontId="16" fillId="4" borderId="8" xfId="8" applyFont="1" applyFill="1" applyBorder="1" applyAlignment="1">
      <alignment horizontal="left" vertical="center"/>
    </xf>
    <xf numFmtId="0" fontId="16" fillId="4" borderId="49" xfId="8" applyFont="1" applyFill="1" applyBorder="1" applyAlignment="1">
      <alignment horizontal="left" vertical="center"/>
    </xf>
    <xf numFmtId="0" fontId="7" fillId="0" borderId="22" xfId="0" applyFont="1" applyBorder="1" applyAlignment="1">
      <alignment horizontal="left" indent="1"/>
    </xf>
    <xf numFmtId="0" fontId="7" fillId="0" borderId="51" xfId="0" applyFont="1" applyBorder="1" applyAlignment="1">
      <alignment horizontal="left" indent="1"/>
    </xf>
    <xf numFmtId="3" fontId="7" fillId="0" borderId="52" xfId="0" applyNumberFormat="1" applyFont="1" applyBorder="1" applyAlignment="1">
      <alignment horizontal="right" indent="1"/>
    </xf>
    <xf numFmtId="0" fontId="16" fillId="4" borderId="53" xfId="8" applyFont="1" applyFill="1" applyBorder="1" applyAlignment="1">
      <alignment horizontal="left" vertical="center"/>
    </xf>
    <xf numFmtId="0" fontId="16" fillId="6" borderId="23" xfId="8" applyFont="1" applyFill="1" applyBorder="1" applyAlignment="1">
      <alignment horizontal="left" vertical="center"/>
    </xf>
    <xf numFmtId="0" fontId="16" fillId="7" borderId="23" xfId="8" applyFont="1" applyFill="1" applyBorder="1" applyAlignment="1">
      <alignment horizontal="left" vertical="center"/>
    </xf>
    <xf numFmtId="3" fontId="7" fillId="0" borderId="22" xfId="0" applyNumberFormat="1" applyFont="1" applyBorder="1" applyAlignment="1">
      <alignment horizontal="right" indent="1"/>
    </xf>
    <xf numFmtId="3" fontId="7" fillId="0" borderId="21" xfId="0" applyNumberFormat="1" applyFont="1" applyBorder="1" applyAlignment="1">
      <alignment horizontal="right" indent="1"/>
    </xf>
    <xf numFmtId="0" fontId="0" fillId="0" borderId="0" xfId="0" applyAlignment="1">
      <alignment horizontal="right"/>
    </xf>
    <xf numFmtId="0" fontId="16" fillId="6" borderId="27" xfId="8" applyFont="1" applyFill="1" applyBorder="1" applyAlignment="1">
      <alignment horizontal="left" vertical="center"/>
    </xf>
    <xf numFmtId="0" fontId="16" fillId="6" borderId="53" xfId="8" applyFont="1" applyFill="1" applyBorder="1" applyAlignment="1">
      <alignment horizontal="left" vertical="center"/>
    </xf>
    <xf numFmtId="0" fontId="16" fillId="6" borderId="57" xfId="8" applyFont="1" applyFill="1" applyBorder="1" applyAlignment="1">
      <alignment horizontal="left" vertical="center"/>
    </xf>
    <xf numFmtId="0" fontId="16" fillId="7" borderId="27" xfId="8" applyFont="1" applyFill="1" applyBorder="1" applyAlignment="1">
      <alignment horizontal="left" vertical="center"/>
    </xf>
    <xf numFmtId="0" fontId="16" fillId="7" borderId="57" xfId="8" applyFont="1" applyFill="1" applyBorder="1" applyAlignment="1">
      <alignment horizontal="left" vertical="center"/>
    </xf>
    <xf numFmtId="0" fontId="16" fillId="7" borderId="53" xfId="8" applyFont="1" applyFill="1" applyBorder="1" applyAlignment="1">
      <alignment horizontal="left" vertical="center"/>
    </xf>
    <xf numFmtId="0" fontId="4" fillId="0" borderId="0" xfId="8" applyFont="1" applyFill="1" applyAlignment="1">
      <alignment horizontal="center" wrapText="1"/>
    </xf>
    <xf numFmtId="0" fontId="3" fillId="0" borderId="43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16" fillId="4" borderId="57" xfId="8" applyFont="1" applyFill="1" applyBorder="1" applyAlignment="1">
      <alignment horizontal="left" vertical="center"/>
    </xf>
    <xf numFmtId="169" fontId="7" fillId="0" borderId="52" xfId="0" applyNumberFormat="1" applyFont="1" applyBorder="1" applyAlignment="1">
      <alignment horizontal="right" indent="1"/>
    </xf>
    <xf numFmtId="170" fontId="7" fillId="0" borderId="22" xfId="0" applyNumberFormat="1" applyFont="1" applyBorder="1" applyAlignment="1">
      <alignment horizontal="right" vertical="center" indent="1"/>
    </xf>
    <xf numFmtId="170" fontId="7" fillId="0" borderId="58" xfId="0" applyNumberFormat="1" applyFont="1" applyBorder="1" applyAlignment="1">
      <alignment horizontal="right" indent="1"/>
    </xf>
    <xf numFmtId="171" fontId="7" fillId="0" borderId="52" xfId="0" applyNumberFormat="1" applyFont="1" applyFill="1" applyBorder="1" applyAlignment="1">
      <alignment horizontal="right" indent="1"/>
    </xf>
    <xf numFmtId="172" fontId="26" fillId="0" borderId="22" xfId="0" applyNumberFormat="1" applyFont="1" applyBorder="1" applyAlignment="1">
      <alignment horizontal="right" indent="1"/>
    </xf>
    <xf numFmtId="169" fontId="7" fillId="0" borderId="24" xfId="0" applyNumberFormat="1" applyFont="1" applyBorder="1" applyAlignment="1">
      <alignment horizontal="right" indent="1"/>
    </xf>
    <xf numFmtId="170" fontId="7" fillId="0" borderId="19" xfId="0" applyNumberFormat="1" applyFont="1" applyBorder="1" applyAlignment="1">
      <alignment horizontal="right" vertical="center" indent="1"/>
    </xf>
    <xf numFmtId="170" fontId="7" fillId="0" borderId="29" xfId="0" applyNumberFormat="1" applyFont="1" applyBorder="1" applyAlignment="1">
      <alignment horizontal="right" indent="1"/>
    </xf>
    <xf numFmtId="171" fontId="7" fillId="0" borderId="24" xfId="10" applyNumberFormat="1" applyFont="1" applyFill="1" applyBorder="1" applyAlignment="1">
      <alignment horizontal="right" indent="1"/>
    </xf>
    <xf numFmtId="172" fontId="26" fillId="0" borderId="19" xfId="0" applyNumberFormat="1" applyFont="1" applyBorder="1" applyAlignment="1">
      <alignment horizontal="right" indent="1"/>
    </xf>
    <xf numFmtId="169" fontId="7" fillId="0" borderId="25" xfId="0" applyNumberFormat="1" applyFont="1" applyBorder="1" applyAlignment="1">
      <alignment horizontal="right" indent="1"/>
    </xf>
    <xf numFmtId="170" fontId="7" fillId="0" borderId="21" xfId="0" applyNumberFormat="1" applyFont="1" applyBorder="1" applyAlignment="1">
      <alignment horizontal="right" vertical="center" indent="1"/>
    </xf>
    <xf numFmtId="170" fontId="7" fillId="0" borderId="30" xfId="0" applyNumberFormat="1" applyFont="1" applyBorder="1" applyAlignment="1">
      <alignment horizontal="right" indent="1"/>
    </xf>
    <xf numFmtId="171" fontId="7" fillId="0" borderId="25" xfId="10" applyNumberFormat="1" applyFont="1" applyFill="1" applyBorder="1" applyAlignment="1">
      <alignment horizontal="right" indent="1"/>
    </xf>
    <xf numFmtId="172" fontId="26" fillId="0" borderId="21" xfId="0" applyNumberFormat="1" applyFont="1" applyBorder="1" applyAlignment="1">
      <alignment horizontal="right" indent="1"/>
    </xf>
    <xf numFmtId="0" fontId="11" fillId="0" borderId="0" xfId="0" applyFont="1" applyAlignment="1">
      <alignment horizontal="center"/>
    </xf>
    <xf numFmtId="0" fontId="25" fillId="0" borderId="0" xfId="0" applyFont="1" applyAlignment="1">
      <alignment horizontal="center" wrapText="1"/>
    </xf>
    <xf numFmtId="0" fontId="8" fillId="3" borderId="2" xfId="8" applyFont="1" applyFill="1" applyBorder="1" applyAlignment="1">
      <alignment horizontal="center" vertical="center" wrapText="1"/>
    </xf>
    <xf numFmtId="0" fontId="8" fillId="3" borderId="6" xfId="8" applyFont="1" applyFill="1" applyBorder="1" applyAlignment="1">
      <alignment horizontal="center" vertical="center" wrapText="1"/>
    </xf>
    <xf numFmtId="0" fontId="3" fillId="3" borderId="7" xfId="8" applyFont="1" applyFill="1" applyBorder="1" applyAlignment="1">
      <alignment horizontal="center"/>
    </xf>
    <xf numFmtId="0" fontId="3" fillId="3" borderId="8" xfId="8" applyFont="1" applyFill="1" applyBorder="1" applyAlignment="1">
      <alignment horizontal="center"/>
    </xf>
    <xf numFmtId="0" fontId="4" fillId="0" borderId="0" xfId="8" applyFont="1" applyFill="1" applyAlignment="1">
      <alignment horizontal="center"/>
    </xf>
    <xf numFmtId="0" fontId="3" fillId="0" borderId="49" xfId="0" applyFont="1" applyBorder="1" applyAlignment="1">
      <alignment horizontal="center" vertical="center" wrapText="1"/>
    </xf>
    <xf numFmtId="0" fontId="3" fillId="0" borderId="5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0" xfId="8" applyFont="1" applyFill="1" applyAlignment="1">
      <alignment horizont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3" fillId="0" borderId="55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0" borderId="56" xfId="0" applyFont="1" applyBorder="1" applyAlignment="1">
      <alignment horizontal="center" vertical="center" wrapText="1"/>
    </xf>
    <xf numFmtId="0" fontId="3" fillId="0" borderId="53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</cellXfs>
  <cellStyles count="11">
    <cellStyle name="Hypertextový odkaz" xfId="1" builtinId="8"/>
    <cellStyle name="normální" xfId="0" builtinId="0"/>
    <cellStyle name="normální 2" xfId="10"/>
    <cellStyle name="normální_16-01-M004 Ekologie a ochrana přírody" xfId="2"/>
    <cellStyle name="normální_78-42-M003 Pedagogické lyceum" xfId="3"/>
    <cellStyle name="normální_82-44-N001 Hudba" xfId="4"/>
    <cellStyle name="normální_82-45-N001 Zpěv" xfId="5"/>
    <cellStyle name="normální_82-46-N001 Tanec" xfId="6"/>
    <cellStyle name="normální_82-47-N001 Hudebně dramatické umění" xfId="7"/>
    <cellStyle name="normální_Gym 4leté-06-05" xfId="8"/>
    <cellStyle name="normální_Gym víceleté (nižší stupeň 8leté)-06-05" xfId="9"/>
  </cellStyles>
  <dxfs count="40"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Konzervatoř - Hudba  82-44-N/001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958904109589054E-2"/>
          <c:y val="0.10444455777404273"/>
          <c:w val="0.85273972602739823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'1-Hudba'!$A$8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'1-Hudba'!$B$7:$P$7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'1-Hudba'!$B$15:$P$15</c:f>
              <c:numCache>
                <c:formatCode>#,##0</c:formatCode>
                <c:ptCount val="15"/>
                <c:pt idx="0">
                  <c:v>110809</c:v>
                </c:pt>
                <c:pt idx="1">
                  <c:v>0</c:v>
                </c:pt>
                <c:pt idx="2">
                  <c:v>94293</c:v>
                </c:pt>
                <c:pt idx="3">
                  <c:v>95603</c:v>
                </c:pt>
                <c:pt idx="4">
                  <c:v>0</c:v>
                </c:pt>
                <c:pt idx="5">
                  <c:v>93515</c:v>
                </c:pt>
                <c:pt idx="6">
                  <c:v>0</c:v>
                </c:pt>
                <c:pt idx="7">
                  <c:v>0</c:v>
                </c:pt>
                <c:pt idx="8">
                  <c:v>86791</c:v>
                </c:pt>
                <c:pt idx="9">
                  <c:v>0</c:v>
                </c:pt>
                <c:pt idx="10">
                  <c:v>102499</c:v>
                </c:pt>
                <c:pt idx="11">
                  <c:v>0</c:v>
                </c:pt>
                <c:pt idx="12">
                  <c:v>83421</c:v>
                </c:pt>
                <c:pt idx="13">
                  <c:v>115081</c:v>
                </c:pt>
                <c:pt idx="14">
                  <c:v>97751.5</c:v>
                </c:pt>
              </c:numCache>
            </c:numRef>
          </c:val>
        </c:ser>
        <c:dLbls>
          <c:showVal val="1"/>
        </c:dLbls>
        <c:gapWidth val="60"/>
        <c:axId val="62125568"/>
        <c:axId val="62127488"/>
      </c:barChart>
      <c:lineChart>
        <c:grouping val="standard"/>
        <c:ser>
          <c:idx val="0"/>
          <c:order val="1"/>
          <c:tx>
            <c:strRef>
              <c:f>'1-Hudba'!$A$16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9.0738221160767657E-4"/>
                  <c:y val="-1.1769651698241429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t"/>
              <c:showVal val="1"/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'1-Hudba'!$B$7:$P$7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'1-Hudba'!$B$23:$P$23</c:f>
              <c:numCache>
                <c:formatCode>#,##0</c:formatCode>
                <c:ptCount val="15"/>
                <c:pt idx="0">
                  <c:v>108018</c:v>
                </c:pt>
                <c:pt idx="1">
                  <c:v>0</c:v>
                </c:pt>
                <c:pt idx="2">
                  <c:v>94864</c:v>
                </c:pt>
                <c:pt idx="3">
                  <c:v>96881</c:v>
                </c:pt>
                <c:pt idx="4">
                  <c:v>0</c:v>
                </c:pt>
                <c:pt idx="5">
                  <c:v>94062</c:v>
                </c:pt>
                <c:pt idx="6">
                  <c:v>0</c:v>
                </c:pt>
                <c:pt idx="7">
                  <c:v>0</c:v>
                </c:pt>
                <c:pt idx="8">
                  <c:v>88312</c:v>
                </c:pt>
                <c:pt idx="9">
                  <c:v>0</c:v>
                </c:pt>
                <c:pt idx="10">
                  <c:v>103177</c:v>
                </c:pt>
                <c:pt idx="11">
                  <c:v>0</c:v>
                </c:pt>
                <c:pt idx="12">
                  <c:v>84330</c:v>
                </c:pt>
                <c:pt idx="13">
                  <c:v>116322</c:v>
                </c:pt>
                <c:pt idx="14">
                  <c:v>98245.75</c:v>
                </c:pt>
              </c:numCache>
            </c:numRef>
          </c:val>
        </c:ser>
        <c:dLbls>
          <c:showVal val="1"/>
        </c:dLbls>
        <c:marker val="1"/>
        <c:axId val="62125568"/>
        <c:axId val="62127488"/>
      </c:lineChart>
      <c:catAx>
        <c:axId val="621255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647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2127488"/>
        <c:crossesAt val="0"/>
        <c:lblAlgn val="ctr"/>
        <c:lblOffset val="100"/>
        <c:tickLblSkip val="1"/>
        <c:tickMarkSkip val="1"/>
      </c:catAx>
      <c:valAx>
        <c:axId val="62127488"/>
        <c:scaling>
          <c:orientation val="minMax"/>
          <c:max val="120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Kč/žáka)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337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2125568"/>
        <c:crosses val="autoZero"/>
        <c:crossBetween val="between"/>
        <c:majorUnit val="5000"/>
        <c:minorUnit val="5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Konzervatoř - Hudebně dramatické umění  82-47-N/001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958904109589054E-2"/>
          <c:y val="0.10444455777404273"/>
          <c:w val="0.85273972602739845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'4-Hudebně-dramatické umění'!$A$8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'4-Hudebně-dramatické umění'!$B$7:$P$7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'4-Hudebně-dramatické umění'!$B$15:$P$15</c:f>
              <c:numCache>
                <c:formatCode>#,##0</c:formatCode>
                <c:ptCount val="15"/>
                <c:pt idx="0">
                  <c:v>115308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112600</c:v>
                </c:pt>
                <c:pt idx="11">
                  <c:v>0</c:v>
                </c:pt>
                <c:pt idx="12">
                  <c:v>0</c:v>
                </c:pt>
                <c:pt idx="13">
                  <c:v>136313</c:v>
                </c:pt>
                <c:pt idx="14">
                  <c:v>121407</c:v>
                </c:pt>
              </c:numCache>
            </c:numRef>
          </c:val>
        </c:ser>
        <c:dLbls>
          <c:showVal val="1"/>
        </c:dLbls>
        <c:gapWidth val="60"/>
        <c:axId val="72363392"/>
        <c:axId val="72365568"/>
      </c:barChart>
      <c:lineChart>
        <c:grouping val="standard"/>
        <c:ser>
          <c:idx val="0"/>
          <c:order val="1"/>
          <c:tx>
            <c:strRef>
              <c:f>'4-Hudebně-dramatické umění'!$A$16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'4-Hudebně-dramatické umění'!$B$7:$P$7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'4-Hudebně-dramatické umění'!$B$23:$P$23</c:f>
              <c:numCache>
                <c:formatCode>#,##0</c:formatCode>
                <c:ptCount val="15"/>
                <c:pt idx="0">
                  <c:v>115708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113396</c:v>
                </c:pt>
                <c:pt idx="11">
                  <c:v>0</c:v>
                </c:pt>
                <c:pt idx="12">
                  <c:v>0</c:v>
                </c:pt>
                <c:pt idx="13">
                  <c:v>137588</c:v>
                </c:pt>
                <c:pt idx="14">
                  <c:v>122230.66666666666</c:v>
                </c:pt>
              </c:numCache>
            </c:numRef>
          </c:val>
        </c:ser>
        <c:dLbls>
          <c:showVal val="1"/>
        </c:dLbls>
        <c:marker val="1"/>
        <c:axId val="72363392"/>
        <c:axId val="72365568"/>
      </c:lineChart>
      <c:catAx>
        <c:axId val="723633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647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72365568"/>
        <c:crossesAt val="0"/>
        <c:lblAlgn val="ctr"/>
        <c:lblOffset val="100"/>
        <c:tickLblSkip val="1"/>
        <c:tickMarkSkip val="1"/>
      </c:catAx>
      <c:valAx>
        <c:axId val="72365568"/>
        <c:scaling>
          <c:orientation val="minMax"/>
          <c:max val="140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Kč/žáka)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337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72363392"/>
        <c:crosses val="autoZero"/>
        <c:crossBetween val="between"/>
        <c:majorUnit val="5000"/>
        <c:minorUnit val="5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868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none" strike="noStrike" baseline="0"/>
              <a:t>Konzervatoř - Hudebně dramatické umění  82-47-N/001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CD8571"/>
            </a:gs>
            <a:gs pos="50000">
              <a:srgbClr val="E5AEA5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'4-Hudebně-dramatické umění'!$A$13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'4-Hudebně-dramatické umění'!$B$7:$P$7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'4-Hudebně-dramatické umění'!$B$13:$P$13</c:f>
              <c:numCache>
                <c:formatCode>#,##0</c:formatCode>
                <c:ptCount val="15"/>
                <c:pt idx="0">
                  <c:v>102174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102101</c:v>
                </c:pt>
                <c:pt idx="11">
                  <c:v>0</c:v>
                </c:pt>
                <c:pt idx="12">
                  <c:v>0</c:v>
                </c:pt>
                <c:pt idx="13">
                  <c:v>126117</c:v>
                </c:pt>
                <c:pt idx="14">
                  <c:v>110130.66666666667</c:v>
                </c:pt>
              </c:numCache>
            </c:numRef>
          </c:val>
        </c:ser>
        <c:gapWidth val="60"/>
        <c:axId val="72409472"/>
        <c:axId val="72411392"/>
      </c:barChart>
      <c:lineChart>
        <c:grouping val="standard"/>
        <c:ser>
          <c:idx val="1"/>
          <c:order val="1"/>
          <c:tx>
            <c:strRef>
              <c:f>'4-Hudebně-dramatické umění'!$A$16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E0948C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'4-Hudebně-dramatické umění'!$B$7:$P$7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'4-Hudebně-dramatické umění'!$B$21:$P$21</c:f>
              <c:numCache>
                <c:formatCode>#,##0</c:formatCode>
                <c:ptCount val="15"/>
                <c:pt idx="0">
                  <c:v>102174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103285</c:v>
                </c:pt>
                <c:pt idx="11">
                  <c:v>0</c:v>
                </c:pt>
                <c:pt idx="12">
                  <c:v>0</c:v>
                </c:pt>
                <c:pt idx="13">
                  <c:v>126321</c:v>
                </c:pt>
                <c:pt idx="14">
                  <c:v>110593.33333333333</c:v>
                </c:pt>
              </c:numCache>
            </c:numRef>
          </c:val>
        </c:ser>
        <c:marker val="1"/>
        <c:axId val="72409472"/>
        <c:axId val="72411392"/>
      </c:lineChart>
      <c:catAx>
        <c:axId val="724094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72411392"/>
        <c:crossesAt val="0"/>
        <c:auto val="1"/>
        <c:lblAlgn val="ctr"/>
        <c:lblOffset val="100"/>
      </c:catAx>
      <c:valAx>
        <c:axId val="72411392"/>
        <c:scaling>
          <c:orientation val="minMax"/>
          <c:max val="13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72409472"/>
        <c:crosses val="autoZero"/>
        <c:crossBetween val="between"/>
        <c:majorUnit val="5000"/>
        <c:minorUnit val="5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672"/>
          <c:y val="0.319270553608545"/>
          <c:w val="5.4133301736735528E-2"/>
          <c:h val="3.2601156069364243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none" strike="noStrike" baseline="0"/>
              <a:t>Konzervatoř - Hudebně dramatické umění  82-47-N/001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nepedagogických pracovníků v jednotlivých krajích v roce 2011 v porovnání s rokem 2010</a:t>
            </a:r>
            <a:endParaRPr lang="cs-CZ" sz="1200" b="1" i="0" baseline="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D2DFEE"/>
            </a:gs>
            <a:gs pos="50000">
              <a:srgbClr val="B1C7E1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'4-Hudebně-dramatické umění'!$A$14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85A7D1"/>
                  </a:gs>
                  <a:gs pos="50000">
                    <a:srgbClr val="C2D3E8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'4-Hudebně-dramatické umění'!$B$7:$P$7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'4-Hudebně-dramatické umění'!$B$14:$P$14</c:f>
              <c:numCache>
                <c:formatCode>#,##0</c:formatCode>
                <c:ptCount val="15"/>
                <c:pt idx="0">
                  <c:v>13134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10499</c:v>
                </c:pt>
                <c:pt idx="11">
                  <c:v>0</c:v>
                </c:pt>
                <c:pt idx="12">
                  <c:v>0</c:v>
                </c:pt>
                <c:pt idx="13">
                  <c:v>10196</c:v>
                </c:pt>
                <c:pt idx="14">
                  <c:v>11276.333333333334</c:v>
                </c:pt>
              </c:numCache>
            </c:numRef>
          </c:val>
        </c:ser>
        <c:gapWidth val="60"/>
        <c:axId val="73974912"/>
        <c:axId val="73976832"/>
      </c:barChart>
      <c:lineChart>
        <c:grouping val="standard"/>
        <c:ser>
          <c:idx val="1"/>
          <c:order val="1"/>
          <c:tx>
            <c:strRef>
              <c:f>'4-Hudebně-dramatické umění'!$A$16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95B3D7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'4-Hudebně-dramatické umění'!$B$7:$P$7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'4-Hudebně-dramatické umění'!$B$22:$P$22</c:f>
              <c:numCache>
                <c:formatCode>#,##0</c:formatCode>
                <c:ptCount val="15"/>
                <c:pt idx="0">
                  <c:v>13534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10111</c:v>
                </c:pt>
                <c:pt idx="11">
                  <c:v>0</c:v>
                </c:pt>
                <c:pt idx="12">
                  <c:v>0</c:v>
                </c:pt>
                <c:pt idx="13">
                  <c:v>11267</c:v>
                </c:pt>
                <c:pt idx="14">
                  <c:v>11637.333333333334</c:v>
                </c:pt>
              </c:numCache>
            </c:numRef>
          </c:val>
        </c:ser>
        <c:marker val="1"/>
        <c:axId val="73974912"/>
        <c:axId val="73976832"/>
      </c:lineChart>
      <c:catAx>
        <c:axId val="739749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73976832"/>
        <c:crossesAt val="0"/>
        <c:auto val="1"/>
        <c:lblAlgn val="ctr"/>
        <c:lblOffset val="100"/>
      </c:catAx>
      <c:valAx>
        <c:axId val="73976832"/>
        <c:scaling>
          <c:orientation val="minMax"/>
          <c:max val="13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nepedagogů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73974912"/>
        <c:crosses val="autoZero"/>
        <c:crossBetween val="between"/>
        <c:majorUnit val="5000"/>
        <c:minorUnit val="5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672"/>
          <c:y val="0.319270553608545"/>
          <c:w val="5.413330173673532E-2"/>
          <c:h val="3.2601156069364229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u="sng"/>
            </a:pPr>
            <a:r>
              <a:rPr lang="cs-CZ" u="sng"/>
              <a:t>Průměrná hodnota krajských normativů MP v roce 2011 v oborech vzdělání konzervatoří</a:t>
            </a:r>
          </a:p>
        </c:rich>
      </c:tx>
      <c:layout/>
    </c:title>
    <c:plotArea>
      <c:layout/>
      <c:barChart>
        <c:barDir val="col"/>
        <c:grouping val="stacked"/>
        <c:ser>
          <c:idx val="2"/>
          <c:order val="0"/>
          <c:tx>
            <c:strRef>
              <c:f>Souhrn!$A$19</c:f>
              <c:strCache>
                <c:ptCount val="1"/>
                <c:pt idx="0">
                  <c:v>Normativ MP nepedagogických pracovníků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</c:spPr>
          <c:dLbls>
            <c:spPr>
              <a:solidFill>
                <a:sysClr val="window" lastClr="FFFFFF">
                  <a:alpha val="50000"/>
                </a:sysClr>
              </a:solidFill>
            </c:spPr>
            <c:txPr>
              <a:bodyPr/>
              <a:lstStyle/>
              <a:p>
                <a:pPr>
                  <a:defRPr sz="1200" b="1"/>
                </a:pPr>
                <a:endParaRPr lang="cs-CZ"/>
              </a:p>
            </c:txPr>
            <c:dLblPos val="ctr"/>
            <c:showVal val="1"/>
          </c:dLbls>
          <c:cat>
            <c:multiLvlStrRef>
              <c:f>Souhrn!$B$10:$C$13</c:f>
              <c:multiLvlStrCache>
                <c:ptCount val="4"/>
                <c:lvl>
                  <c:pt idx="0">
                    <c:v>Hudba</c:v>
                  </c:pt>
                  <c:pt idx="1">
                    <c:v>Zpěv</c:v>
                  </c:pt>
                  <c:pt idx="2">
                    <c:v>Tanec</c:v>
                  </c:pt>
                  <c:pt idx="3">
                    <c:v>Hudebně dramatické umění</c:v>
                  </c:pt>
                </c:lvl>
                <c:lvl>
                  <c:pt idx="0">
                    <c:v>82-44-N/001 </c:v>
                  </c:pt>
                  <c:pt idx="1">
                    <c:v>82-45-N/001 </c:v>
                  </c:pt>
                  <c:pt idx="2">
                    <c:v>82-46-N/001</c:v>
                  </c:pt>
                  <c:pt idx="3">
                    <c:v>82-47-N/001</c:v>
                  </c:pt>
                </c:lvl>
              </c:multiLvlStrCache>
            </c:multiLvlStrRef>
          </c:cat>
          <c:val>
            <c:numRef>
              <c:f>Souhrn!$D$20:$D$23</c:f>
              <c:numCache>
                <c:formatCode>#,##0</c:formatCode>
                <c:ptCount val="4"/>
                <c:pt idx="0">
                  <c:v>9691.2693225234052</c:v>
                </c:pt>
                <c:pt idx="1">
                  <c:v>9702.1060139988131</c:v>
                </c:pt>
                <c:pt idx="2">
                  <c:v>10509.627197333204</c:v>
                </c:pt>
                <c:pt idx="3">
                  <c:v>11276.591196816249</c:v>
                </c:pt>
              </c:numCache>
            </c:numRef>
          </c:val>
        </c:ser>
        <c:ser>
          <c:idx val="1"/>
          <c:order val="1"/>
          <c:tx>
            <c:strRef>
              <c:f>Souhrn!$A$14</c:f>
              <c:strCache>
                <c:ptCount val="1"/>
                <c:pt idx="0">
                  <c:v>Normativ MP pedagogických pracovníků</c:v>
                </c:pt>
              </c:strCache>
            </c:strRef>
          </c:tx>
          <c:spPr>
            <a:solidFill>
              <a:schemeClr val="accent2"/>
            </a:solidFill>
          </c:spPr>
          <c:dLbls>
            <c:spPr>
              <a:solidFill>
                <a:sysClr val="window" lastClr="FFFFFF">
                  <a:alpha val="50000"/>
                </a:sysClr>
              </a:solidFill>
            </c:spPr>
            <c:txPr>
              <a:bodyPr/>
              <a:lstStyle/>
              <a:p>
                <a:pPr algn="ctr">
                  <a:defRPr lang="cs-CZ"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ctr"/>
            <c:showVal val="1"/>
          </c:dLbls>
          <c:cat>
            <c:multiLvlStrRef>
              <c:f>Souhrn!$B$10:$C$13</c:f>
              <c:multiLvlStrCache>
                <c:ptCount val="4"/>
                <c:lvl>
                  <c:pt idx="0">
                    <c:v>Hudba</c:v>
                  </c:pt>
                  <c:pt idx="1">
                    <c:v>Zpěv</c:v>
                  </c:pt>
                  <c:pt idx="2">
                    <c:v>Tanec</c:v>
                  </c:pt>
                  <c:pt idx="3">
                    <c:v>Hudebně dramatické umění</c:v>
                  </c:pt>
                </c:lvl>
                <c:lvl>
                  <c:pt idx="0">
                    <c:v>82-44-N/001 </c:v>
                  </c:pt>
                  <c:pt idx="1">
                    <c:v>82-45-N/001 </c:v>
                  </c:pt>
                  <c:pt idx="2">
                    <c:v>82-46-N/001</c:v>
                  </c:pt>
                  <c:pt idx="3">
                    <c:v>82-47-N/001</c:v>
                  </c:pt>
                </c:lvl>
              </c:multiLvlStrCache>
            </c:multiLvlStrRef>
          </c:cat>
          <c:val>
            <c:numRef>
              <c:f>Souhrn!$D$15:$D$18</c:f>
              <c:numCache>
                <c:formatCode>#,##0</c:formatCode>
                <c:ptCount val="4"/>
                <c:pt idx="0">
                  <c:v>88060.429705334696</c:v>
                </c:pt>
                <c:pt idx="1">
                  <c:v>88568.18691196022</c:v>
                </c:pt>
                <c:pt idx="2">
                  <c:v>98929.614762185083</c:v>
                </c:pt>
                <c:pt idx="3">
                  <c:v>110130.43383098494</c:v>
                </c:pt>
              </c:numCache>
            </c:numRef>
          </c:val>
        </c:ser>
        <c:dLbls>
          <c:showVal val="1"/>
        </c:dLbls>
        <c:overlap val="100"/>
        <c:axId val="74321280"/>
        <c:axId val="74347648"/>
      </c:barChart>
      <c:lineChart>
        <c:grouping val="standard"/>
        <c:ser>
          <c:idx val="0"/>
          <c:order val="2"/>
          <c:tx>
            <c:strRef>
              <c:f>Souhrn!$A$9</c:f>
              <c:strCache>
                <c:ptCount val="1"/>
                <c:pt idx="0">
                  <c:v>Celkový normativ MP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dLbls>
            <c:spPr>
              <a:gradFill>
                <a:gsLst>
                  <a:gs pos="0">
                    <a:sysClr val="window" lastClr="FFFFFF">
                      <a:lumMod val="85000"/>
                    </a:sysClr>
                  </a:gs>
                  <a:gs pos="100000">
                    <a:schemeClr val="bg1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200" b="1"/>
                </a:pPr>
                <a:endParaRPr lang="cs-CZ"/>
              </a:p>
            </c:txPr>
            <c:dLblPos val="t"/>
            <c:showVal val="1"/>
            <c:showSerName val="1"/>
            <c:separator>
</c:separator>
          </c:dLbls>
          <c:cat>
            <c:multiLvlStrRef>
              <c:f>Souhrn!$B$10:$C$13</c:f>
              <c:multiLvlStrCache>
                <c:ptCount val="4"/>
                <c:lvl>
                  <c:pt idx="0">
                    <c:v>Hudba</c:v>
                  </c:pt>
                  <c:pt idx="1">
                    <c:v>Zpěv</c:v>
                  </c:pt>
                  <c:pt idx="2">
                    <c:v>Tanec</c:v>
                  </c:pt>
                  <c:pt idx="3">
                    <c:v>Hudebně dramatické umění</c:v>
                  </c:pt>
                </c:lvl>
                <c:lvl>
                  <c:pt idx="0">
                    <c:v>82-44-N/001 </c:v>
                  </c:pt>
                  <c:pt idx="1">
                    <c:v>82-45-N/001 </c:v>
                  </c:pt>
                  <c:pt idx="2">
                    <c:v>82-46-N/001</c:v>
                  </c:pt>
                  <c:pt idx="3">
                    <c:v>82-47-N/001</c:v>
                  </c:pt>
                </c:lvl>
              </c:multiLvlStrCache>
            </c:multiLvlStrRef>
          </c:cat>
          <c:val>
            <c:numRef>
              <c:f>Souhrn!$D$10:$D$13</c:f>
              <c:numCache>
                <c:formatCode>#,##0</c:formatCode>
                <c:ptCount val="4"/>
                <c:pt idx="0">
                  <c:v>97751.590039151968</c:v>
                </c:pt>
                <c:pt idx="1">
                  <c:v>98270.174299737511</c:v>
                </c:pt>
                <c:pt idx="2">
                  <c:v>109439.11111111111</c:v>
                </c:pt>
                <c:pt idx="3">
                  <c:v>121406.89473684209</c:v>
                </c:pt>
              </c:numCache>
            </c:numRef>
          </c:val>
        </c:ser>
        <c:dLbls>
          <c:showVal val="1"/>
        </c:dLbls>
        <c:marker val="1"/>
        <c:axId val="74321280"/>
        <c:axId val="74347648"/>
      </c:lineChart>
      <c:catAx>
        <c:axId val="74321280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/>
          <a:lstStyle/>
          <a:p>
            <a:pPr>
              <a:defRPr sz="1200" b="1"/>
            </a:pPr>
            <a:endParaRPr lang="cs-CZ"/>
          </a:p>
        </c:txPr>
        <c:crossAx val="74347648"/>
        <c:crosses val="autoZero"/>
        <c:auto val="1"/>
        <c:lblAlgn val="ctr"/>
        <c:lblOffset val="100"/>
        <c:noMultiLvlLbl val="1"/>
      </c:catAx>
      <c:valAx>
        <c:axId val="7434764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Normativ MP (v Kč)</a:t>
                </a:r>
              </a:p>
            </c:rich>
          </c:tx>
          <c:layout/>
        </c:title>
        <c:numFmt formatCode="#,##0" sourceLinked="1"/>
        <c:tickLblPos val="nextTo"/>
        <c:txPr>
          <a:bodyPr/>
          <a:lstStyle/>
          <a:p>
            <a:pPr>
              <a:defRPr sz="1200"/>
            </a:pPr>
            <a:endParaRPr lang="cs-CZ"/>
          </a:p>
        </c:txPr>
        <c:crossAx val="74321280"/>
        <c:crosses val="autoZero"/>
        <c:crossBetween val="between"/>
      </c:valAx>
    </c:plotArea>
    <c:legend>
      <c:legendPos val="b"/>
      <c:legendEntry>
        <c:idx val="0"/>
        <c:txPr>
          <a:bodyPr/>
          <a:lstStyle/>
          <a:p>
            <a:pPr>
              <a:defRPr sz="1400" b="1">
                <a:solidFill>
                  <a:sysClr val="windowText" lastClr="000000"/>
                </a:solidFill>
              </a:defRPr>
            </a:pPr>
            <a:endParaRPr lang="cs-CZ"/>
          </a:p>
        </c:txPr>
      </c:legendEntry>
      <c:legendEntry>
        <c:idx val="1"/>
        <c:txPr>
          <a:bodyPr/>
          <a:lstStyle/>
          <a:p>
            <a:pPr>
              <a:defRPr sz="1400" b="1">
                <a:solidFill>
                  <a:sysClr val="windowText" lastClr="000000"/>
                </a:solidFill>
              </a:defRPr>
            </a:pPr>
            <a:endParaRPr lang="cs-CZ"/>
          </a:p>
        </c:txPr>
      </c:legendEntry>
      <c:legendEntry>
        <c:idx val="2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cs-CZ"/>
          </a:p>
        </c:txPr>
      </c:legendEntry>
      <c:layout>
        <c:manualLayout>
          <c:xMode val="edge"/>
          <c:yMode val="edge"/>
          <c:x val="0.21715171753765519"/>
          <c:y val="0.93803334992047926"/>
          <c:w val="0.54831129676865531"/>
          <c:h val="4.984144639912591E-2"/>
        </c:manualLayout>
      </c:layout>
      <c:txPr>
        <a:bodyPr/>
        <a:lstStyle/>
        <a:p>
          <a:pPr>
            <a:defRPr sz="1400" b="1">
              <a:solidFill>
                <a:sysClr val="windowText" lastClr="000000"/>
              </a:solidFill>
            </a:defRPr>
          </a:pPr>
          <a:endParaRPr lang="cs-CZ"/>
        </a:p>
      </c:txPr>
    </c:legend>
    <c:plotVisOnly val="1"/>
    <c:dispBlanksAs val="gap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none" strike="noStrike" baseline="0"/>
              <a:t>Konzervatoř - Hudba  82-44-N/001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CD8571"/>
            </a:gs>
            <a:gs pos="50000">
              <a:srgbClr val="E5AEA5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'1-Hudba'!$A$13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'1-Hudba'!$B$7:$P$7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'1-Hudba'!$B$13:$P$13</c:f>
              <c:numCache>
                <c:formatCode>#,##0</c:formatCode>
                <c:ptCount val="15"/>
                <c:pt idx="0">
                  <c:v>97675</c:v>
                </c:pt>
                <c:pt idx="1">
                  <c:v>0</c:v>
                </c:pt>
                <c:pt idx="2">
                  <c:v>85348</c:v>
                </c:pt>
                <c:pt idx="3">
                  <c:v>87179</c:v>
                </c:pt>
                <c:pt idx="4">
                  <c:v>0</c:v>
                </c:pt>
                <c:pt idx="5">
                  <c:v>85235</c:v>
                </c:pt>
                <c:pt idx="6">
                  <c:v>0</c:v>
                </c:pt>
                <c:pt idx="7">
                  <c:v>0</c:v>
                </c:pt>
                <c:pt idx="8">
                  <c:v>75956</c:v>
                </c:pt>
                <c:pt idx="9">
                  <c:v>0</c:v>
                </c:pt>
                <c:pt idx="10">
                  <c:v>92000</c:v>
                </c:pt>
                <c:pt idx="11">
                  <c:v>0</c:v>
                </c:pt>
                <c:pt idx="12">
                  <c:v>76205</c:v>
                </c:pt>
                <c:pt idx="13">
                  <c:v>104885</c:v>
                </c:pt>
                <c:pt idx="14">
                  <c:v>88060.375</c:v>
                </c:pt>
              </c:numCache>
            </c:numRef>
          </c:val>
        </c:ser>
        <c:gapWidth val="60"/>
        <c:axId val="62212352"/>
        <c:axId val="62226816"/>
      </c:barChart>
      <c:lineChart>
        <c:grouping val="standard"/>
        <c:ser>
          <c:idx val="1"/>
          <c:order val="1"/>
          <c:tx>
            <c:strRef>
              <c:f>'1-Hudba'!$A$16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E0948C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'1-Hudba'!$B$7:$P$7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'1-Hudba'!$B$21:$P$21</c:f>
              <c:numCache>
                <c:formatCode>#,##0</c:formatCode>
                <c:ptCount val="15"/>
                <c:pt idx="0">
                  <c:v>97675</c:v>
                </c:pt>
                <c:pt idx="1">
                  <c:v>0</c:v>
                </c:pt>
                <c:pt idx="2">
                  <c:v>85348</c:v>
                </c:pt>
                <c:pt idx="3">
                  <c:v>87521</c:v>
                </c:pt>
                <c:pt idx="4">
                  <c:v>0</c:v>
                </c:pt>
                <c:pt idx="5">
                  <c:v>84939</c:v>
                </c:pt>
                <c:pt idx="6">
                  <c:v>0</c:v>
                </c:pt>
                <c:pt idx="7">
                  <c:v>0</c:v>
                </c:pt>
                <c:pt idx="8">
                  <c:v>76893</c:v>
                </c:pt>
                <c:pt idx="9">
                  <c:v>0</c:v>
                </c:pt>
                <c:pt idx="10">
                  <c:v>93066</c:v>
                </c:pt>
                <c:pt idx="11">
                  <c:v>0</c:v>
                </c:pt>
                <c:pt idx="12">
                  <c:v>75759</c:v>
                </c:pt>
                <c:pt idx="13">
                  <c:v>105055</c:v>
                </c:pt>
                <c:pt idx="14">
                  <c:v>88282</c:v>
                </c:pt>
              </c:numCache>
            </c:numRef>
          </c:val>
        </c:ser>
        <c:marker val="1"/>
        <c:axId val="62212352"/>
        <c:axId val="62226816"/>
      </c:lineChart>
      <c:catAx>
        <c:axId val="622123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2226816"/>
        <c:crossesAt val="0"/>
        <c:auto val="1"/>
        <c:lblAlgn val="ctr"/>
        <c:lblOffset val="100"/>
      </c:catAx>
      <c:valAx>
        <c:axId val="62226816"/>
        <c:scaling>
          <c:orientation val="minMax"/>
          <c:max val="12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2212352"/>
        <c:crosses val="autoZero"/>
        <c:crossBetween val="between"/>
        <c:majorUnit val="5000"/>
        <c:minorUnit val="5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672"/>
          <c:y val="0.319270553608545"/>
          <c:w val="5.4133301736735792E-2"/>
          <c:h val="3.2601156069364215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none" strike="noStrike" baseline="0"/>
              <a:t>Konzervatoř - Hudba  82-44-N/001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nepedagogických pracovníků v jednotlivých krajích v roce 2011 v porovnání s rokem 2010</a:t>
            </a:r>
            <a:endParaRPr lang="cs-CZ" sz="1200" b="1" i="0" baseline="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D2DFEE"/>
            </a:gs>
            <a:gs pos="50000">
              <a:srgbClr val="B1C7E1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'1-Hudba'!$A$14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85A7D1"/>
                  </a:gs>
                  <a:gs pos="50000">
                    <a:srgbClr val="C2D3E8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'1-Hudba'!$B$7:$P$7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'1-Hudba'!$B$14:$P$14</c:f>
              <c:numCache>
                <c:formatCode>#,##0</c:formatCode>
                <c:ptCount val="15"/>
                <c:pt idx="0">
                  <c:v>13134</c:v>
                </c:pt>
                <c:pt idx="1">
                  <c:v>0</c:v>
                </c:pt>
                <c:pt idx="2">
                  <c:v>8945</c:v>
                </c:pt>
                <c:pt idx="3">
                  <c:v>8424</c:v>
                </c:pt>
                <c:pt idx="4">
                  <c:v>0</c:v>
                </c:pt>
                <c:pt idx="5">
                  <c:v>8280</c:v>
                </c:pt>
                <c:pt idx="6">
                  <c:v>0</c:v>
                </c:pt>
                <c:pt idx="7">
                  <c:v>0</c:v>
                </c:pt>
                <c:pt idx="8">
                  <c:v>10835</c:v>
                </c:pt>
                <c:pt idx="9">
                  <c:v>0</c:v>
                </c:pt>
                <c:pt idx="10">
                  <c:v>10499</c:v>
                </c:pt>
                <c:pt idx="11">
                  <c:v>0</c:v>
                </c:pt>
                <c:pt idx="12">
                  <c:v>7216</c:v>
                </c:pt>
                <c:pt idx="13">
                  <c:v>10196</c:v>
                </c:pt>
                <c:pt idx="14">
                  <c:v>9691.125</c:v>
                </c:pt>
              </c:numCache>
            </c:numRef>
          </c:val>
        </c:ser>
        <c:gapWidth val="60"/>
        <c:axId val="62237312"/>
        <c:axId val="62247680"/>
      </c:barChart>
      <c:lineChart>
        <c:grouping val="standard"/>
        <c:ser>
          <c:idx val="1"/>
          <c:order val="1"/>
          <c:tx>
            <c:strRef>
              <c:f>'1-Hudba'!$A$16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95B3D7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'1-Hudba'!$B$7:$P$7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'1-Hudba'!$B$22:$P$22</c:f>
              <c:numCache>
                <c:formatCode>#,##0</c:formatCode>
                <c:ptCount val="15"/>
                <c:pt idx="0">
                  <c:v>10343</c:v>
                </c:pt>
                <c:pt idx="1">
                  <c:v>0</c:v>
                </c:pt>
                <c:pt idx="2">
                  <c:v>9516</c:v>
                </c:pt>
                <c:pt idx="3">
                  <c:v>9360</c:v>
                </c:pt>
                <c:pt idx="4">
                  <c:v>0</c:v>
                </c:pt>
                <c:pt idx="5">
                  <c:v>9123</c:v>
                </c:pt>
                <c:pt idx="6">
                  <c:v>0</c:v>
                </c:pt>
                <c:pt idx="7">
                  <c:v>0</c:v>
                </c:pt>
                <c:pt idx="8">
                  <c:v>11419</c:v>
                </c:pt>
                <c:pt idx="9">
                  <c:v>0</c:v>
                </c:pt>
                <c:pt idx="10">
                  <c:v>10111</c:v>
                </c:pt>
                <c:pt idx="11">
                  <c:v>0</c:v>
                </c:pt>
                <c:pt idx="12">
                  <c:v>8571</c:v>
                </c:pt>
                <c:pt idx="13">
                  <c:v>11267</c:v>
                </c:pt>
                <c:pt idx="14">
                  <c:v>9963.75</c:v>
                </c:pt>
              </c:numCache>
            </c:numRef>
          </c:val>
        </c:ser>
        <c:marker val="1"/>
        <c:axId val="62237312"/>
        <c:axId val="62247680"/>
      </c:lineChart>
      <c:catAx>
        <c:axId val="622373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2247680"/>
        <c:crossesAt val="0"/>
        <c:auto val="1"/>
        <c:lblAlgn val="ctr"/>
        <c:lblOffset val="100"/>
      </c:catAx>
      <c:valAx>
        <c:axId val="62247680"/>
        <c:scaling>
          <c:orientation val="minMax"/>
          <c:max val="12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nepedagogů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2237312"/>
        <c:crosses val="autoZero"/>
        <c:crossBetween val="between"/>
        <c:majorUnit val="5000"/>
        <c:minorUnit val="5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672"/>
          <c:y val="0.319270553608545"/>
          <c:w val="5.413330173673532E-2"/>
          <c:h val="3.2601156069364229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Konzervatoř - Zpěv  82-45-N/001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958904109589054E-2"/>
          <c:y val="0.10444455777404273"/>
          <c:w val="0.85273972602739845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'2-Zpěv'!$A$8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'2-Zpěv'!$B$7:$P$7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'2-Zpěv'!$B$15:$P$15</c:f>
              <c:numCache>
                <c:formatCode>#,##0</c:formatCode>
                <c:ptCount val="15"/>
                <c:pt idx="0">
                  <c:v>106410</c:v>
                </c:pt>
                <c:pt idx="1">
                  <c:v>0</c:v>
                </c:pt>
                <c:pt idx="2">
                  <c:v>95139</c:v>
                </c:pt>
                <c:pt idx="3">
                  <c:v>95603</c:v>
                </c:pt>
                <c:pt idx="4">
                  <c:v>0</c:v>
                </c:pt>
                <c:pt idx="5">
                  <c:v>93515</c:v>
                </c:pt>
                <c:pt idx="6">
                  <c:v>0</c:v>
                </c:pt>
                <c:pt idx="7">
                  <c:v>0</c:v>
                </c:pt>
                <c:pt idx="8">
                  <c:v>86791</c:v>
                </c:pt>
                <c:pt idx="9">
                  <c:v>0</c:v>
                </c:pt>
                <c:pt idx="10">
                  <c:v>103032</c:v>
                </c:pt>
                <c:pt idx="11">
                  <c:v>0</c:v>
                </c:pt>
                <c:pt idx="12">
                  <c:v>83421</c:v>
                </c:pt>
                <c:pt idx="13">
                  <c:v>122249</c:v>
                </c:pt>
                <c:pt idx="14">
                  <c:v>98270</c:v>
                </c:pt>
              </c:numCache>
            </c:numRef>
          </c:val>
        </c:ser>
        <c:dLbls>
          <c:showVal val="1"/>
        </c:dLbls>
        <c:gapWidth val="60"/>
        <c:axId val="62324096"/>
        <c:axId val="66799104"/>
      </c:barChart>
      <c:lineChart>
        <c:grouping val="standard"/>
        <c:ser>
          <c:idx val="0"/>
          <c:order val="1"/>
          <c:tx>
            <c:strRef>
              <c:f>'2-Zpěv'!$A$16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'2-Zpěv'!$B$7:$P$7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'2-Zpěv'!$B$23:$P$23</c:f>
              <c:numCache>
                <c:formatCode>#,##0</c:formatCode>
                <c:ptCount val="15"/>
                <c:pt idx="0">
                  <c:v>108018</c:v>
                </c:pt>
                <c:pt idx="1">
                  <c:v>0</c:v>
                </c:pt>
                <c:pt idx="2">
                  <c:v>95716</c:v>
                </c:pt>
                <c:pt idx="3">
                  <c:v>96881</c:v>
                </c:pt>
                <c:pt idx="4">
                  <c:v>0</c:v>
                </c:pt>
                <c:pt idx="5">
                  <c:v>94062</c:v>
                </c:pt>
                <c:pt idx="6">
                  <c:v>0</c:v>
                </c:pt>
                <c:pt idx="7">
                  <c:v>0</c:v>
                </c:pt>
                <c:pt idx="8">
                  <c:v>88312</c:v>
                </c:pt>
                <c:pt idx="9">
                  <c:v>0</c:v>
                </c:pt>
                <c:pt idx="10">
                  <c:v>103717</c:v>
                </c:pt>
                <c:pt idx="11">
                  <c:v>0</c:v>
                </c:pt>
                <c:pt idx="12">
                  <c:v>84330</c:v>
                </c:pt>
                <c:pt idx="13">
                  <c:v>123502</c:v>
                </c:pt>
                <c:pt idx="14">
                  <c:v>99317.25</c:v>
                </c:pt>
              </c:numCache>
            </c:numRef>
          </c:val>
        </c:ser>
        <c:dLbls>
          <c:showVal val="1"/>
        </c:dLbls>
        <c:marker val="1"/>
        <c:axId val="62324096"/>
        <c:axId val="66799104"/>
      </c:lineChart>
      <c:catAx>
        <c:axId val="623240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647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6799104"/>
        <c:crossesAt val="0"/>
        <c:lblAlgn val="ctr"/>
        <c:lblOffset val="100"/>
        <c:tickLblSkip val="1"/>
        <c:tickMarkSkip val="1"/>
      </c:catAx>
      <c:valAx>
        <c:axId val="66799104"/>
        <c:scaling>
          <c:orientation val="minMax"/>
          <c:max val="125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Kč/žáka)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337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2324096"/>
        <c:crosses val="autoZero"/>
        <c:crossBetween val="between"/>
        <c:majorUnit val="5000"/>
        <c:minorUnit val="5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868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none" strike="noStrike" baseline="0"/>
              <a:t>Konzervatoř - Zpěv  82-45-N/001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CD8571"/>
            </a:gs>
            <a:gs pos="50000">
              <a:srgbClr val="E5AEA5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'2-Zpěv'!$A$13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'2-Zpěv'!$B$7:$P$7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'2-Zpěv'!$B$13:$P$13</c:f>
              <c:numCache>
                <c:formatCode>#,##0</c:formatCode>
                <c:ptCount val="15"/>
                <c:pt idx="0">
                  <c:v>93276</c:v>
                </c:pt>
                <c:pt idx="1">
                  <c:v>0</c:v>
                </c:pt>
                <c:pt idx="2">
                  <c:v>86108</c:v>
                </c:pt>
                <c:pt idx="3">
                  <c:v>87179</c:v>
                </c:pt>
                <c:pt idx="4">
                  <c:v>0</c:v>
                </c:pt>
                <c:pt idx="5">
                  <c:v>85235</c:v>
                </c:pt>
                <c:pt idx="6">
                  <c:v>0</c:v>
                </c:pt>
                <c:pt idx="7">
                  <c:v>0</c:v>
                </c:pt>
                <c:pt idx="8">
                  <c:v>75956</c:v>
                </c:pt>
                <c:pt idx="9">
                  <c:v>0</c:v>
                </c:pt>
                <c:pt idx="10">
                  <c:v>92533</c:v>
                </c:pt>
                <c:pt idx="11">
                  <c:v>0</c:v>
                </c:pt>
                <c:pt idx="12">
                  <c:v>76205</c:v>
                </c:pt>
                <c:pt idx="13">
                  <c:v>112053</c:v>
                </c:pt>
                <c:pt idx="14">
                  <c:v>88568.125</c:v>
                </c:pt>
              </c:numCache>
            </c:numRef>
          </c:val>
        </c:ser>
        <c:gapWidth val="60"/>
        <c:axId val="68583808"/>
        <c:axId val="68585728"/>
      </c:barChart>
      <c:lineChart>
        <c:grouping val="standard"/>
        <c:ser>
          <c:idx val="1"/>
          <c:order val="1"/>
          <c:tx>
            <c:strRef>
              <c:f>'2-Zpěv'!$A$16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E0948C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'2-Zpěv'!$B$7:$P$7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'2-Zpěv'!$B$21:$P$21</c:f>
              <c:numCache>
                <c:formatCode>#,##0</c:formatCode>
                <c:ptCount val="15"/>
                <c:pt idx="0">
                  <c:v>97675</c:v>
                </c:pt>
                <c:pt idx="1">
                  <c:v>0</c:v>
                </c:pt>
                <c:pt idx="2">
                  <c:v>86108</c:v>
                </c:pt>
                <c:pt idx="3">
                  <c:v>87521</c:v>
                </c:pt>
                <c:pt idx="4">
                  <c:v>0</c:v>
                </c:pt>
                <c:pt idx="5">
                  <c:v>84939</c:v>
                </c:pt>
                <c:pt idx="6">
                  <c:v>0</c:v>
                </c:pt>
                <c:pt idx="7">
                  <c:v>0</c:v>
                </c:pt>
                <c:pt idx="8">
                  <c:v>76893</c:v>
                </c:pt>
                <c:pt idx="9">
                  <c:v>0</c:v>
                </c:pt>
                <c:pt idx="10">
                  <c:v>93606</c:v>
                </c:pt>
                <c:pt idx="11">
                  <c:v>0</c:v>
                </c:pt>
                <c:pt idx="12">
                  <c:v>75759</c:v>
                </c:pt>
                <c:pt idx="13">
                  <c:v>112235</c:v>
                </c:pt>
                <c:pt idx="14">
                  <c:v>89342</c:v>
                </c:pt>
              </c:numCache>
            </c:numRef>
          </c:val>
        </c:ser>
        <c:marker val="1"/>
        <c:axId val="68583808"/>
        <c:axId val="68585728"/>
      </c:lineChart>
      <c:catAx>
        <c:axId val="685838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8585728"/>
        <c:crossesAt val="0"/>
        <c:auto val="1"/>
        <c:lblAlgn val="ctr"/>
        <c:lblOffset val="100"/>
      </c:catAx>
      <c:valAx>
        <c:axId val="68585728"/>
        <c:scaling>
          <c:orientation val="minMax"/>
          <c:max val="12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8583808"/>
        <c:crosses val="autoZero"/>
        <c:crossBetween val="between"/>
        <c:majorUnit val="5000"/>
        <c:minorUnit val="5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672"/>
          <c:y val="0.319270553608545"/>
          <c:w val="5.4133301736735528E-2"/>
          <c:h val="3.2601156069364243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none" strike="noStrike" baseline="0"/>
              <a:t>Konzervatoř - Zpěv  82-45-N/001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nepedagogických pracovníků v jednotlivých krajích v roce 2011 v porovnání s rokem 2010</a:t>
            </a:r>
            <a:endParaRPr lang="cs-CZ" sz="1200" b="1" i="0" baseline="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D2DFEE"/>
            </a:gs>
            <a:gs pos="50000">
              <a:srgbClr val="B1C7E1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'2-Zpěv'!$A$14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85A7D1"/>
                  </a:gs>
                  <a:gs pos="50000">
                    <a:srgbClr val="C2D3E8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'2-Zpěv'!$B$7:$P$7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'2-Zpěv'!$B$14:$P$14</c:f>
              <c:numCache>
                <c:formatCode>#,##0</c:formatCode>
                <c:ptCount val="15"/>
                <c:pt idx="0">
                  <c:v>13134</c:v>
                </c:pt>
                <c:pt idx="1">
                  <c:v>0</c:v>
                </c:pt>
                <c:pt idx="2">
                  <c:v>9031</c:v>
                </c:pt>
                <c:pt idx="3">
                  <c:v>8424</c:v>
                </c:pt>
                <c:pt idx="4">
                  <c:v>0</c:v>
                </c:pt>
                <c:pt idx="5">
                  <c:v>8280</c:v>
                </c:pt>
                <c:pt idx="6">
                  <c:v>0</c:v>
                </c:pt>
                <c:pt idx="7">
                  <c:v>0</c:v>
                </c:pt>
                <c:pt idx="8">
                  <c:v>10835</c:v>
                </c:pt>
                <c:pt idx="9">
                  <c:v>0</c:v>
                </c:pt>
                <c:pt idx="10">
                  <c:v>10499</c:v>
                </c:pt>
                <c:pt idx="11">
                  <c:v>0</c:v>
                </c:pt>
                <c:pt idx="12">
                  <c:v>7216</c:v>
                </c:pt>
                <c:pt idx="13">
                  <c:v>10196</c:v>
                </c:pt>
                <c:pt idx="14">
                  <c:v>9701.875</c:v>
                </c:pt>
              </c:numCache>
            </c:numRef>
          </c:val>
        </c:ser>
        <c:gapWidth val="60"/>
        <c:axId val="70988544"/>
        <c:axId val="70990464"/>
      </c:barChart>
      <c:lineChart>
        <c:grouping val="standard"/>
        <c:ser>
          <c:idx val="1"/>
          <c:order val="1"/>
          <c:tx>
            <c:strRef>
              <c:f>'2-Zpěv'!$A$16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95B3D7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'2-Zpěv'!$B$7:$P$7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'2-Zpěv'!$B$22:$P$22</c:f>
              <c:numCache>
                <c:formatCode>#,##0</c:formatCode>
                <c:ptCount val="15"/>
                <c:pt idx="0">
                  <c:v>10343</c:v>
                </c:pt>
                <c:pt idx="1">
                  <c:v>0</c:v>
                </c:pt>
                <c:pt idx="2">
                  <c:v>9608</c:v>
                </c:pt>
                <c:pt idx="3">
                  <c:v>9360</c:v>
                </c:pt>
                <c:pt idx="4">
                  <c:v>0</c:v>
                </c:pt>
                <c:pt idx="5">
                  <c:v>9123</c:v>
                </c:pt>
                <c:pt idx="6">
                  <c:v>0</c:v>
                </c:pt>
                <c:pt idx="7">
                  <c:v>0</c:v>
                </c:pt>
                <c:pt idx="8">
                  <c:v>11419</c:v>
                </c:pt>
                <c:pt idx="9">
                  <c:v>0</c:v>
                </c:pt>
                <c:pt idx="10">
                  <c:v>10111</c:v>
                </c:pt>
                <c:pt idx="11">
                  <c:v>0</c:v>
                </c:pt>
                <c:pt idx="12">
                  <c:v>8571</c:v>
                </c:pt>
                <c:pt idx="13">
                  <c:v>11267</c:v>
                </c:pt>
                <c:pt idx="14">
                  <c:v>9975.25</c:v>
                </c:pt>
              </c:numCache>
            </c:numRef>
          </c:val>
        </c:ser>
        <c:marker val="1"/>
        <c:axId val="70988544"/>
        <c:axId val="70990464"/>
      </c:lineChart>
      <c:catAx>
        <c:axId val="709885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70990464"/>
        <c:crossesAt val="0"/>
        <c:auto val="1"/>
        <c:lblAlgn val="ctr"/>
        <c:lblOffset val="100"/>
      </c:catAx>
      <c:valAx>
        <c:axId val="70990464"/>
        <c:scaling>
          <c:orientation val="minMax"/>
          <c:max val="12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nepedagogů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70988544"/>
        <c:crosses val="autoZero"/>
        <c:crossBetween val="between"/>
        <c:majorUnit val="5000"/>
        <c:minorUnit val="5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672"/>
          <c:y val="0.319270553608545"/>
          <c:w val="5.413330173673532E-2"/>
          <c:h val="3.2601156069364229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Konzervatoř - Tanec  82-46-N/001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958904109589054E-2"/>
          <c:y val="0.10444455777404273"/>
          <c:w val="0.85273972602739845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'3-Tanec'!$A$8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'3-Tanec'!$B$7:$P$7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'3-Tanec'!$B$15:$P$15</c:f>
              <c:numCache>
                <c:formatCode>#,##0</c:formatCode>
                <c:ptCount val="15"/>
                <c:pt idx="0">
                  <c:v>113751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87082</c:v>
                </c:pt>
                <c:pt idx="11">
                  <c:v>0</c:v>
                </c:pt>
                <c:pt idx="12">
                  <c:v>0</c:v>
                </c:pt>
                <c:pt idx="13">
                  <c:v>127484</c:v>
                </c:pt>
                <c:pt idx="14">
                  <c:v>109439</c:v>
                </c:pt>
              </c:numCache>
            </c:numRef>
          </c:val>
        </c:ser>
        <c:dLbls>
          <c:showVal val="1"/>
        </c:dLbls>
        <c:gapWidth val="60"/>
        <c:axId val="71243264"/>
        <c:axId val="71245184"/>
      </c:barChart>
      <c:lineChart>
        <c:grouping val="standard"/>
        <c:ser>
          <c:idx val="0"/>
          <c:order val="1"/>
          <c:tx>
            <c:strRef>
              <c:f>'3-Tanec'!$A$16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'3-Tanec'!$B$7:$P$7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'3-Tanec'!$B$23:$P$23</c:f>
              <c:numCache>
                <c:formatCode>#,##0</c:formatCode>
                <c:ptCount val="15"/>
                <c:pt idx="0">
                  <c:v>113879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87582</c:v>
                </c:pt>
                <c:pt idx="11">
                  <c:v>0</c:v>
                </c:pt>
                <c:pt idx="12">
                  <c:v>0</c:v>
                </c:pt>
                <c:pt idx="13">
                  <c:v>128808</c:v>
                </c:pt>
                <c:pt idx="14">
                  <c:v>110089.66666666666</c:v>
                </c:pt>
              </c:numCache>
            </c:numRef>
          </c:val>
        </c:ser>
        <c:dLbls>
          <c:showVal val="1"/>
        </c:dLbls>
        <c:marker val="1"/>
        <c:axId val="71243264"/>
        <c:axId val="71245184"/>
      </c:lineChart>
      <c:catAx>
        <c:axId val="712432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647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71245184"/>
        <c:crossesAt val="0"/>
        <c:lblAlgn val="ctr"/>
        <c:lblOffset val="100"/>
        <c:tickLblSkip val="1"/>
        <c:tickMarkSkip val="1"/>
      </c:catAx>
      <c:valAx>
        <c:axId val="71245184"/>
        <c:scaling>
          <c:orientation val="minMax"/>
          <c:max val="130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Kč/žáka)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337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71243264"/>
        <c:crosses val="autoZero"/>
        <c:crossBetween val="between"/>
        <c:majorUnit val="5000"/>
        <c:minorUnit val="5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868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none" strike="noStrike" baseline="0"/>
              <a:t>Konzervatoř - Tanec  82-46-N/001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CD8571"/>
            </a:gs>
            <a:gs pos="50000">
              <a:srgbClr val="E5AEA5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'3-Tanec'!$A$13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'3-Tanec'!$B$7:$P$7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'3-Tanec'!$B$13:$P$13</c:f>
              <c:numCache>
                <c:formatCode>#,##0</c:formatCode>
                <c:ptCount val="15"/>
                <c:pt idx="0">
                  <c:v>103536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76583</c:v>
                </c:pt>
                <c:pt idx="11">
                  <c:v>0</c:v>
                </c:pt>
                <c:pt idx="12">
                  <c:v>0</c:v>
                </c:pt>
                <c:pt idx="13">
                  <c:v>116670</c:v>
                </c:pt>
                <c:pt idx="14">
                  <c:v>98929.666666666672</c:v>
                </c:pt>
              </c:numCache>
            </c:numRef>
          </c:val>
        </c:ser>
        <c:gapWidth val="60"/>
        <c:axId val="71264512"/>
        <c:axId val="71266688"/>
      </c:barChart>
      <c:lineChart>
        <c:grouping val="standard"/>
        <c:ser>
          <c:idx val="1"/>
          <c:order val="1"/>
          <c:tx>
            <c:strRef>
              <c:f>'3-Tanec'!$A$16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E0948C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'3-Tanec'!$B$7:$P$7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'3-Tanec'!$B$21:$P$21</c:f>
              <c:numCache>
                <c:formatCode>#,##0</c:formatCode>
                <c:ptCount val="15"/>
                <c:pt idx="0">
                  <c:v>103536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77471</c:v>
                </c:pt>
                <c:pt idx="11">
                  <c:v>0</c:v>
                </c:pt>
                <c:pt idx="12">
                  <c:v>0</c:v>
                </c:pt>
                <c:pt idx="13">
                  <c:v>116858</c:v>
                </c:pt>
                <c:pt idx="14">
                  <c:v>99288.333333333328</c:v>
                </c:pt>
              </c:numCache>
            </c:numRef>
          </c:val>
        </c:ser>
        <c:marker val="1"/>
        <c:axId val="71264512"/>
        <c:axId val="71266688"/>
      </c:lineChart>
      <c:catAx>
        <c:axId val="712645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71266688"/>
        <c:crossesAt val="0"/>
        <c:auto val="1"/>
        <c:lblAlgn val="ctr"/>
        <c:lblOffset val="100"/>
      </c:catAx>
      <c:valAx>
        <c:axId val="71266688"/>
        <c:scaling>
          <c:orientation val="minMax"/>
          <c:max val="12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71264512"/>
        <c:crosses val="autoZero"/>
        <c:crossBetween val="between"/>
        <c:majorUnit val="5000"/>
        <c:minorUnit val="5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672"/>
          <c:y val="0.319270553608545"/>
          <c:w val="5.413330173673532E-2"/>
          <c:h val="3.2601156069364229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none" strike="noStrike" baseline="0"/>
              <a:t>Konzervatoř - Tanec  82-46-N/001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
Normativ mzdových prostředků (MP) nepedagogických pracovníků v jednotlivých krajích v roce 2011 v porovnání s rokem 2010</a:t>
            </a:r>
            <a:endParaRPr lang="cs-CZ" sz="1200" b="1" i="0" baseline="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D2DFEE"/>
            </a:gs>
            <a:gs pos="50000">
              <a:srgbClr val="B1C7E1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'3-Tanec'!$A$14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85A7D1"/>
                  </a:gs>
                  <a:gs pos="50000">
                    <a:srgbClr val="C2D3E8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'3-Tanec'!$B$7:$P$7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'3-Tanec'!$B$14:$P$14</c:f>
              <c:numCache>
                <c:formatCode>#,##0</c:formatCode>
                <c:ptCount val="15"/>
                <c:pt idx="0">
                  <c:v>10215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10499</c:v>
                </c:pt>
                <c:pt idx="11">
                  <c:v>0</c:v>
                </c:pt>
                <c:pt idx="12">
                  <c:v>0</c:v>
                </c:pt>
                <c:pt idx="13">
                  <c:v>10814</c:v>
                </c:pt>
                <c:pt idx="14">
                  <c:v>10509.333333333334</c:v>
                </c:pt>
              </c:numCache>
            </c:numRef>
          </c:val>
        </c:ser>
        <c:gapWidth val="60"/>
        <c:axId val="71285376"/>
        <c:axId val="71435008"/>
      </c:barChart>
      <c:lineChart>
        <c:grouping val="standard"/>
        <c:ser>
          <c:idx val="1"/>
          <c:order val="1"/>
          <c:tx>
            <c:strRef>
              <c:f>'3-Tanec'!$A$16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95B3D7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'3-Tanec'!$B$7:$P$7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'3-Tanec'!$B$22:$P$22</c:f>
              <c:numCache>
                <c:formatCode>#,##0</c:formatCode>
                <c:ptCount val="15"/>
                <c:pt idx="0">
                  <c:v>10343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10111</c:v>
                </c:pt>
                <c:pt idx="11">
                  <c:v>0</c:v>
                </c:pt>
                <c:pt idx="12">
                  <c:v>0</c:v>
                </c:pt>
                <c:pt idx="13">
                  <c:v>11950</c:v>
                </c:pt>
                <c:pt idx="14">
                  <c:v>10801.333333333334</c:v>
                </c:pt>
              </c:numCache>
            </c:numRef>
          </c:val>
        </c:ser>
        <c:marker val="1"/>
        <c:axId val="71285376"/>
        <c:axId val="71435008"/>
      </c:lineChart>
      <c:catAx>
        <c:axId val="712853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71435008"/>
        <c:crossesAt val="0"/>
        <c:auto val="1"/>
        <c:lblAlgn val="ctr"/>
        <c:lblOffset val="100"/>
      </c:catAx>
      <c:valAx>
        <c:axId val="71435008"/>
        <c:scaling>
          <c:orientation val="minMax"/>
          <c:max val="12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nepedagogů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71285376"/>
        <c:crosses val="autoZero"/>
        <c:crossBetween val="between"/>
        <c:majorUnit val="5000"/>
        <c:minorUnit val="5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672"/>
          <c:y val="0.319270553608545"/>
          <c:w val="5.413330173673532E-2"/>
          <c:h val="3.2601156069364229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39</xdr:row>
      <xdr:rowOff>28575</xdr:rowOff>
    </xdr:from>
    <xdr:to>
      <xdr:col>15</xdr:col>
      <xdr:colOff>676275</xdr:colOff>
      <xdr:row>90</xdr:row>
      <xdr:rowOff>142875</xdr:rowOff>
    </xdr:to>
    <xdr:graphicFrame macro="">
      <xdr:nvGraphicFramePr>
        <xdr:cNvPr id="10247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103</xdr:row>
      <xdr:rowOff>19050</xdr:rowOff>
    </xdr:from>
    <xdr:to>
      <xdr:col>15</xdr:col>
      <xdr:colOff>666750</xdr:colOff>
      <xdr:row>143</xdr:row>
      <xdr:rowOff>133350</xdr:rowOff>
    </xdr:to>
    <xdr:graphicFrame macro="">
      <xdr:nvGraphicFramePr>
        <xdr:cNvPr id="102471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156</xdr:row>
      <xdr:rowOff>38100</xdr:rowOff>
    </xdr:from>
    <xdr:to>
      <xdr:col>15</xdr:col>
      <xdr:colOff>666750</xdr:colOff>
      <xdr:row>196</xdr:row>
      <xdr:rowOff>152400</xdr:rowOff>
    </xdr:to>
    <xdr:graphicFrame macro="">
      <xdr:nvGraphicFramePr>
        <xdr:cNvPr id="102472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39</xdr:row>
      <xdr:rowOff>28575</xdr:rowOff>
    </xdr:from>
    <xdr:to>
      <xdr:col>15</xdr:col>
      <xdr:colOff>676275</xdr:colOff>
      <xdr:row>90</xdr:row>
      <xdr:rowOff>142875</xdr:rowOff>
    </xdr:to>
    <xdr:graphicFrame macro="">
      <xdr:nvGraphicFramePr>
        <xdr:cNvPr id="12806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103</xdr:row>
      <xdr:rowOff>19050</xdr:rowOff>
    </xdr:from>
    <xdr:to>
      <xdr:col>15</xdr:col>
      <xdr:colOff>666750</xdr:colOff>
      <xdr:row>143</xdr:row>
      <xdr:rowOff>133350</xdr:rowOff>
    </xdr:to>
    <xdr:graphicFrame macro="">
      <xdr:nvGraphicFramePr>
        <xdr:cNvPr id="128062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156</xdr:row>
      <xdr:rowOff>38100</xdr:rowOff>
    </xdr:from>
    <xdr:to>
      <xdr:col>15</xdr:col>
      <xdr:colOff>666750</xdr:colOff>
      <xdr:row>196</xdr:row>
      <xdr:rowOff>152400</xdr:rowOff>
    </xdr:to>
    <xdr:graphicFrame macro="">
      <xdr:nvGraphicFramePr>
        <xdr:cNvPr id="128063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39</xdr:row>
      <xdr:rowOff>28575</xdr:rowOff>
    </xdr:from>
    <xdr:to>
      <xdr:col>15</xdr:col>
      <xdr:colOff>676275</xdr:colOff>
      <xdr:row>90</xdr:row>
      <xdr:rowOff>142875</xdr:rowOff>
    </xdr:to>
    <xdr:graphicFrame macro="">
      <xdr:nvGraphicFramePr>
        <xdr:cNvPr id="13215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103</xdr:row>
      <xdr:rowOff>19050</xdr:rowOff>
    </xdr:from>
    <xdr:to>
      <xdr:col>15</xdr:col>
      <xdr:colOff>666750</xdr:colOff>
      <xdr:row>143</xdr:row>
      <xdr:rowOff>133350</xdr:rowOff>
    </xdr:to>
    <xdr:graphicFrame macro="">
      <xdr:nvGraphicFramePr>
        <xdr:cNvPr id="132158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156</xdr:row>
      <xdr:rowOff>38100</xdr:rowOff>
    </xdr:from>
    <xdr:to>
      <xdr:col>15</xdr:col>
      <xdr:colOff>666750</xdr:colOff>
      <xdr:row>196</xdr:row>
      <xdr:rowOff>152400</xdr:rowOff>
    </xdr:to>
    <xdr:graphicFrame macro="">
      <xdr:nvGraphicFramePr>
        <xdr:cNvPr id="132159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39</xdr:row>
      <xdr:rowOff>28575</xdr:rowOff>
    </xdr:from>
    <xdr:to>
      <xdr:col>15</xdr:col>
      <xdr:colOff>676275</xdr:colOff>
      <xdr:row>90</xdr:row>
      <xdr:rowOff>142875</xdr:rowOff>
    </xdr:to>
    <xdr:graphicFrame macro="">
      <xdr:nvGraphicFramePr>
        <xdr:cNvPr id="13625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103</xdr:row>
      <xdr:rowOff>19050</xdr:rowOff>
    </xdr:from>
    <xdr:to>
      <xdr:col>15</xdr:col>
      <xdr:colOff>666750</xdr:colOff>
      <xdr:row>143</xdr:row>
      <xdr:rowOff>133350</xdr:rowOff>
    </xdr:to>
    <xdr:graphicFrame macro="">
      <xdr:nvGraphicFramePr>
        <xdr:cNvPr id="136254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156</xdr:row>
      <xdr:rowOff>38100</xdr:rowOff>
    </xdr:from>
    <xdr:to>
      <xdr:col>15</xdr:col>
      <xdr:colOff>666750</xdr:colOff>
      <xdr:row>196</xdr:row>
      <xdr:rowOff>152400</xdr:rowOff>
    </xdr:to>
    <xdr:graphicFrame macro="">
      <xdr:nvGraphicFramePr>
        <xdr:cNvPr id="136255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40821</xdr:colOff>
      <xdr:row>26</xdr:row>
      <xdr:rowOff>38100</xdr:rowOff>
    </xdr:from>
    <xdr:to>
      <xdr:col>11</xdr:col>
      <xdr:colOff>598714</xdr:colOff>
      <xdr:row>57</xdr:row>
      <xdr:rowOff>142875</xdr:rowOff>
    </xdr:to>
    <xdr:graphicFrame macro="">
      <xdr:nvGraphicFramePr>
        <xdr:cNvPr id="312327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89"/>
  <sheetViews>
    <sheetView tabSelected="1" zoomScaleNormal="100" workbookViewId="0">
      <selection activeCell="A32" sqref="A32"/>
    </sheetView>
  </sheetViews>
  <sheetFormatPr defaultRowHeight="12.75"/>
  <cols>
    <col min="1" max="1" width="14.85546875" style="8" customWidth="1"/>
    <col min="2" max="2" width="15.7109375" style="8" customWidth="1"/>
    <col min="3" max="3" width="30.42578125" style="8" customWidth="1"/>
    <col min="4" max="4" width="9.140625" style="8"/>
    <col min="5" max="5" width="17.28515625" style="8" customWidth="1"/>
    <col min="6" max="6" width="8.5703125" style="8" customWidth="1"/>
    <col min="7" max="16384" width="9.140625" style="8"/>
  </cols>
  <sheetData>
    <row r="1" spans="1:7" ht="15.75" customHeight="1">
      <c r="E1" s="9" t="s">
        <v>38</v>
      </c>
    </row>
    <row r="2" spans="1:7" ht="15.75" customHeight="1"/>
    <row r="3" spans="1:7" ht="15.75" customHeight="1"/>
    <row r="4" spans="1:7" ht="15.75" customHeight="1"/>
    <row r="5" spans="1:7" ht="15.75" customHeight="1"/>
    <row r="6" spans="1:7" ht="15.75" customHeight="1"/>
    <row r="7" spans="1:7" ht="20.25" customHeight="1">
      <c r="A7" s="167" t="s">
        <v>37</v>
      </c>
      <c r="B7" s="167"/>
      <c r="C7" s="167"/>
      <c r="D7" s="167"/>
      <c r="E7" s="167"/>
      <c r="F7" s="167"/>
      <c r="G7" s="6"/>
    </row>
    <row r="8" spans="1:7" ht="15.75" customHeight="1">
      <c r="A8" s="167"/>
      <c r="B8" s="167"/>
      <c r="C8" s="167"/>
      <c r="D8" s="167"/>
      <c r="E8" s="167"/>
      <c r="F8" s="6"/>
      <c r="G8" s="6"/>
    </row>
    <row r="9" spans="1:7" ht="15.75" customHeight="1"/>
    <row r="10" spans="1:7" ht="15.75" customHeight="1"/>
    <row r="11" spans="1:7" ht="15.75" customHeight="1"/>
    <row r="12" spans="1:7" ht="15.75" customHeight="1"/>
    <row r="13" spans="1:7" ht="15.75" customHeight="1"/>
    <row r="14" spans="1:7" ht="15.75" customHeight="1">
      <c r="A14" s="4"/>
      <c r="B14" s="4" t="s">
        <v>24</v>
      </c>
      <c r="C14" s="4"/>
    </row>
    <row r="15" spans="1:7" ht="15.75" customHeight="1">
      <c r="A15" s="4"/>
      <c r="B15" s="4"/>
      <c r="C15" s="4"/>
    </row>
    <row r="16" spans="1:7" ht="15.75" customHeight="1">
      <c r="A16" s="10" t="s">
        <v>25</v>
      </c>
      <c r="B16" s="11" t="s">
        <v>29</v>
      </c>
      <c r="C16" s="11" t="s">
        <v>33</v>
      </c>
      <c r="D16" s="4"/>
    </row>
    <row r="17" spans="1:4" ht="15.75" customHeight="1">
      <c r="A17" s="10" t="s">
        <v>26</v>
      </c>
      <c r="B17" s="11" t="s">
        <v>30</v>
      </c>
      <c r="C17" s="11" t="s">
        <v>34</v>
      </c>
      <c r="D17" s="4"/>
    </row>
    <row r="18" spans="1:4" ht="15.75" customHeight="1">
      <c r="A18" s="10" t="s">
        <v>27</v>
      </c>
      <c r="B18" s="11" t="s">
        <v>31</v>
      </c>
      <c r="C18" s="11" t="s">
        <v>35</v>
      </c>
      <c r="D18" s="4"/>
    </row>
    <row r="19" spans="1:4" ht="15.75" customHeight="1">
      <c r="A19" s="10" t="s">
        <v>28</v>
      </c>
      <c r="B19" s="11" t="s">
        <v>32</v>
      </c>
      <c r="C19" s="11" t="s">
        <v>36</v>
      </c>
      <c r="D19" s="4"/>
    </row>
    <row r="20" spans="1:4" ht="15.75" customHeight="1">
      <c r="A20" s="10"/>
      <c r="B20" s="11"/>
      <c r="C20" s="11"/>
      <c r="D20" s="4"/>
    </row>
    <row r="21" spans="1:4" ht="15.75" customHeight="1">
      <c r="A21" s="10"/>
      <c r="B21" s="11"/>
      <c r="C21" s="11"/>
      <c r="D21" s="4"/>
    </row>
    <row r="22" spans="1:4" ht="15.75" customHeight="1">
      <c r="A22" s="10"/>
      <c r="B22" s="11"/>
      <c r="C22" s="11"/>
      <c r="D22" s="4"/>
    </row>
    <row r="23" spans="1:4" ht="15.75" customHeight="1">
      <c r="A23" s="10"/>
      <c r="B23" s="11"/>
      <c r="C23" s="11"/>
      <c r="D23" s="4"/>
    </row>
    <row r="24" spans="1:4" ht="15.75" customHeight="1">
      <c r="A24" s="10"/>
      <c r="B24" s="11"/>
      <c r="C24" s="11"/>
      <c r="D24" s="4"/>
    </row>
    <row r="25" spans="1:4" ht="15.75" customHeight="1">
      <c r="A25" s="10"/>
      <c r="B25" s="11"/>
      <c r="C25" s="11"/>
      <c r="D25" s="4"/>
    </row>
    <row r="26" spans="1:4" ht="15.75" customHeight="1">
      <c r="A26" s="10"/>
      <c r="B26" s="11"/>
      <c r="C26" s="11"/>
      <c r="D26" s="4"/>
    </row>
    <row r="27" spans="1:4" ht="15.75" customHeight="1">
      <c r="A27" s="10"/>
      <c r="B27" s="11"/>
      <c r="C27" s="11"/>
      <c r="D27" s="4"/>
    </row>
    <row r="28" spans="1:4" ht="15.75" customHeight="1">
      <c r="A28" s="10"/>
      <c r="B28" s="11"/>
      <c r="C28" s="11"/>
      <c r="D28" s="4"/>
    </row>
    <row r="29" spans="1:4" ht="15.75" customHeight="1">
      <c r="A29" s="10"/>
      <c r="B29" s="11"/>
      <c r="C29" s="11"/>
      <c r="D29" s="4"/>
    </row>
    <row r="30" spans="1:4" ht="15.75" customHeight="1">
      <c r="A30" s="10"/>
      <c r="B30" s="11"/>
      <c r="C30" s="11"/>
      <c r="D30" s="4"/>
    </row>
    <row r="31" spans="1:4" ht="15.75" customHeight="1">
      <c r="A31" s="10"/>
      <c r="B31" s="11"/>
      <c r="C31" s="11"/>
      <c r="D31" s="4"/>
    </row>
    <row r="32" spans="1:4" ht="15.75" customHeight="1">
      <c r="A32" s="10"/>
      <c r="B32" s="11"/>
      <c r="C32" s="11"/>
      <c r="D32" s="4"/>
    </row>
    <row r="33" spans="1:5" ht="15.75" customHeight="1">
      <c r="A33" s="10"/>
      <c r="B33" s="11"/>
      <c r="C33" s="11"/>
      <c r="D33" s="4"/>
    </row>
    <row r="34" spans="1:5" ht="15.75" customHeight="1">
      <c r="A34" s="10"/>
      <c r="B34" s="11"/>
      <c r="C34" s="11"/>
      <c r="D34" s="4"/>
    </row>
    <row r="35" spans="1:5" ht="15.75" customHeight="1">
      <c r="A35" s="10"/>
      <c r="B35" s="11"/>
      <c r="C35" s="11"/>
      <c r="D35" s="4"/>
    </row>
    <row r="36" spans="1:5" ht="15.75" customHeight="1">
      <c r="A36" s="10"/>
      <c r="B36" s="11"/>
      <c r="C36" s="11"/>
      <c r="D36" s="4"/>
    </row>
    <row r="37" spans="1:5" ht="15.75" customHeight="1">
      <c r="A37" s="10"/>
      <c r="B37" s="11"/>
      <c r="C37" s="11"/>
      <c r="D37" s="4"/>
    </row>
    <row r="38" spans="1:5" ht="15.75" customHeight="1">
      <c r="A38" s="10"/>
      <c r="B38" s="11"/>
      <c r="C38" s="11"/>
      <c r="D38" s="4"/>
    </row>
    <row r="39" spans="1:5" ht="15.75" customHeight="1">
      <c r="A39" s="10"/>
      <c r="B39" s="11"/>
      <c r="C39" s="11"/>
      <c r="D39" s="4"/>
    </row>
    <row r="40" spans="1:5" ht="15.75" customHeight="1">
      <c r="A40" s="10"/>
      <c r="B40" s="11"/>
      <c r="C40" s="11"/>
      <c r="D40" s="4"/>
    </row>
    <row r="41" spans="1:5" ht="15.75" customHeight="1">
      <c r="A41" s="10"/>
      <c r="B41" s="11"/>
      <c r="C41" s="11"/>
      <c r="D41" s="4"/>
    </row>
    <row r="42" spans="1:5" ht="15.75" customHeight="1">
      <c r="A42" s="10"/>
      <c r="B42" s="11"/>
      <c r="C42" s="11"/>
      <c r="D42" s="4"/>
    </row>
    <row r="43" spans="1:5" customFormat="1" ht="15" customHeight="1">
      <c r="A43" s="12"/>
      <c r="B43" s="12"/>
      <c r="C43" s="12"/>
      <c r="D43" s="12"/>
      <c r="E43" s="12"/>
    </row>
    <row r="44" spans="1:5" customFormat="1" ht="12.75" customHeight="1">
      <c r="A44" s="168" t="s">
        <v>51</v>
      </c>
      <c r="B44" s="168"/>
      <c r="C44" s="168"/>
      <c r="D44" s="168"/>
      <c r="E44" s="168"/>
    </row>
    <row r="45" spans="1:5" customFormat="1">
      <c r="A45" s="168"/>
      <c r="B45" s="168"/>
      <c r="C45" s="168"/>
      <c r="D45" s="168"/>
      <c r="E45" s="168"/>
    </row>
    <row r="46" spans="1:5" customFormat="1" ht="21" customHeight="1">
      <c r="A46" s="168"/>
      <c r="B46" s="168"/>
      <c r="C46" s="168"/>
      <c r="D46" s="168"/>
      <c r="E46" s="168"/>
    </row>
    <row r="47" spans="1:5" ht="15.75" customHeight="1">
      <c r="A47" s="4"/>
      <c r="B47" s="4"/>
      <c r="C47" s="4"/>
    </row>
    <row r="48" spans="1:5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</sheetData>
  <mergeCells count="3">
    <mergeCell ref="A8:E8"/>
    <mergeCell ref="A7:F7"/>
    <mergeCell ref="A44:E46"/>
  </mergeCells>
  <phoneticPr fontId="0" type="noConversion"/>
  <hyperlinks>
    <hyperlink ref="B16:C16" location="'1-Hudba'!A1" display="82-44-N/001 "/>
    <hyperlink ref="B17:C17" location="'2-Zpěv'!A1" display="82-45-N/001 "/>
    <hyperlink ref="B18:C18" location="'3-Tanec'!A1" display="82-46-N/001"/>
    <hyperlink ref="B19:C19" location="'4-Hudebně-dramatické umění'!A1" display="82-47-N/001"/>
    <hyperlink ref="C16" location="'1- Hudba'!A1" display="Hudba"/>
    <hyperlink ref="C17" location="'2- Zpěv'!A1" display="Zpěv"/>
    <hyperlink ref="C18" location="'3- Tanec'!A1" display="Tanec"/>
    <hyperlink ref="C19" location="'4- Hudebně-dramatické umění'!A1" display="Hudebně dramatické umění"/>
  </hyperlinks>
  <printOptions horizontalCentered="1"/>
  <pageMargins left="0.78740157480314965" right="0.78740157480314965" top="0.98425196850393704" bottom="0.98425196850393704" header="0.51181102362204722" footer="0.51181102362204722"/>
  <pageSetup paperSize="9" scale="97"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G156"/>
  <sheetViews>
    <sheetView view="pageBreakPreview" zoomScale="70" zoomScaleNormal="60" zoomScaleSheetLayoutView="70" workbookViewId="0">
      <selection activeCell="R128" sqref="R128"/>
    </sheetView>
  </sheetViews>
  <sheetFormatPr defaultRowHeight="12.75"/>
  <cols>
    <col min="1" max="1" width="48.85546875" style="13" customWidth="1"/>
    <col min="2" max="16" width="10.7109375" style="13" customWidth="1"/>
    <col min="17" max="18" width="9.28515625" style="13" bestFit="1" customWidth="1"/>
    <col min="19" max="16384" width="9.140625" style="13"/>
  </cols>
  <sheetData>
    <row r="1" spans="1:33" ht="14.25">
      <c r="P1" s="45" t="s">
        <v>39</v>
      </c>
    </row>
    <row r="2" spans="1:33" s="107" customFormat="1" ht="29.25" customHeight="1">
      <c r="A2" s="173" t="s">
        <v>52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</row>
    <row r="3" spans="1:33" ht="19.5" customHeight="1">
      <c r="A3" s="15"/>
      <c r="P3" s="14"/>
    </row>
    <row r="4" spans="1:33" ht="29.25" customHeight="1">
      <c r="A4" s="1" t="s">
        <v>0</v>
      </c>
      <c r="B4" s="46"/>
      <c r="C4" s="46"/>
      <c r="D4" s="46"/>
      <c r="E4" s="46"/>
      <c r="F4" s="47"/>
      <c r="G4" s="46"/>
      <c r="H4" s="46"/>
      <c r="I4" s="46"/>
      <c r="J4" s="46"/>
      <c r="K4" s="46"/>
      <c r="L4" s="46"/>
      <c r="M4" s="46"/>
      <c r="N4" s="46"/>
      <c r="O4" s="16"/>
      <c r="P4" s="2" t="s">
        <v>1</v>
      </c>
    </row>
    <row r="5" spans="1:33" ht="23.25" customHeight="1" thickBot="1">
      <c r="A5" s="103"/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7" t="s">
        <v>40</v>
      </c>
    </row>
    <row r="6" spans="1:33" ht="16.5" customHeight="1" thickBot="1">
      <c r="A6" s="169" t="s">
        <v>53</v>
      </c>
      <c r="B6" s="171" t="s">
        <v>2</v>
      </c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  <c r="P6" s="18"/>
    </row>
    <row r="7" spans="1:33" s="15" customFormat="1" ht="114" customHeight="1" thickBot="1">
      <c r="A7" s="170"/>
      <c r="B7" s="19" t="s">
        <v>3</v>
      </c>
      <c r="C7" s="20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10</v>
      </c>
      <c r="J7" s="20" t="s">
        <v>11</v>
      </c>
      <c r="K7" s="20" t="s">
        <v>12</v>
      </c>
      <c r="L7" s="20" t="s">
        <v>13</v>
      </c>
      <c r="M7" s="20" t="s">
        <v>14</v>
      </c>
      <c r="N7" s="20" t="s">
        <v>16</v>
      </c>
      <c r="O7" s="21" t="s">
        <v>15</v>
      </c>
      <c r="P7" s="22" t="s">
        <v>42</v>
      </c>
      <c r="Q7" s="23"/>
      <c r="R7" s="23"/>
      <c r="S7" s="23"/>
      <c r="T7" s="24"/>
      <c r="U7" s="24"/>
      <c r="V7" s="24"/>
      <c r="W7" s="24"/>
    </row>
    <row r="8" spans="1:33" s="15" customFormat="1" ht="30" customHeight="1" thickBot="1">
      <c r="A8" s="25">
        <v>2011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7"/>
      <c r="Q8" s="23"/>
      <c r="R8" s="23"/>
      <c r="S8" s="23"/>
      <c r="T8" s="24"/>
      <c r="U8" s="24"/>
      <c r="V8" s="24"/>
      <c r="W8" s="24"/>
    </row>
    <row r="9" spans="1:33" s="43" customFormat="1" ht="30" customHeight="1">
      <c r="A9" s="28" t="s">
        <v>17</v>
      </c>
      <c r="B9" s="56">
        <v>3.18</v>
      </c>
      <c r="C9" s="48">
        <v>0</v>
      </c>
      <c r="D9" s="48">
        <v>3.4</v>
      </c>
      <c r="E9" s="48">
        <v>3.51</v>
      </c>
      <c r="F9" s="48">
        <v>0</v>
      </c>
      <c r="G9" s="48">
        <v>3.4</v>
      </c>
      <c r="H9" s="48">
        <v>0</v>
      </c>
      <c r="I9" s="48">
        <v>0</v>
      </c>
      <c r="J9" s="48">
        <v>3.88</v>
      </c>
      <c r="K9" s="48">
        <v>0</v>
      </c>
      <c r="L9" s="48">
        <v>3.3296220588235292</v>
      </c>
      <c r="M9" s="48">
        <v>0</v>
      </c>
      <c r="N9" s="48">
        <v>3.75</v>
      </c>
      <c r="O9" s="61">
        <v>2.97</v>
      </c>
      <c r="P9" s="55">
        <f t="shared" ref="P9:P14" si="0">SUM(B9:O9)/COUNTIF(B9:O9,"&gt;0")</f>
        <v>3.427452757352941</v>
      </c>
    </row>
    <row r="10" spans="1:33" s="30" customFormat="1" ht="30" customHeight="1">
      <c r="A10" s="29" t="s">
        <v>19</v>
      </c>
      <c r="B10" s="57">
        <v>14</v>
      </c>
      <c r="C10" s="49">
        <v>0</v>
      </c>
      <c r="D10" s="49">
        <v>18.949700000000004</v>
      </c>
      <c r="E10" s="49">
        <v>20</v>
      </c>
      <c r="F10" s="49">
        <v>0</v>
      </c>
      <c r="G10" s="49">
        <v>18.98</v>
      </c>
      <c r="H10" s="49">
        <v>0</v>
      </c>
      <c r="I10" s="49">
        <v>0</v>
      </c>
      <c r="J10" s="49">
        <v>17</v>
      </c>
      <c r="K10" s="49">
        <v>0</v>
      </c>
      <c r="L10" s="49">
        <v>17.32</v>
      </c>
      <c r="M10" s="49">
        <v>0</v>
      </c>
      <c r="N10" s="49">
        <v>23.3</v>
      </c>
      <c r="O10" s="63">
        <v>16.98</v>
      </c>
      <c r="P10" s="50">
        <f t="shared" si="0"/>
        <v>18.316212500000002</v>
      </c>
    </row>
    <row r="11" spans="1:33" s="43" customFormat="1" ht="30" customHeight="1">
      <c r="A11" s="31" t="s">
        <v>18</v>
      </c>
      <c r="B11" s="58">
        <v>25884</v>
      </c>
      <c r="C11" s="51">
        <v>0</v>
      </c>
      <c r="D11" s="51">
        <v>24182</v>
      </c>
      <c r="E11" s="51">
        <v>25500</v>
      </c>
      <c r="F11" s="51">
        <v>0</v>
      </c>
      <c r="G11" s="51">
        <v>24150</v>
      </c>
      <c r="H11" s="51">
        <v>0</v>
      </c>
      <c r="I11" s="51">
        <v>0</v>
      </c>
      <c r="J11" s="51">
        <v>24559</v>
      </c>
      <c r="K11" s="51">
        <v>0</v>
      </c>
      <c r="L11" s="51">
        <v>25527</v>
      </c>
      <c r="M11" s="51">
        <v>0</v>
      </c>
      <c r="N11" s="51">
        <v>23814</v>
      </c>
      <c r="O11" s="65">
        <v>25959</v>
      </c>
      <c r="P11" s="52">
        <f t="shared" si="0"/>
        <v>24946.875</v>
      </c>
    </row>
    <row r="12" spans="1:33" s="69" customFormat="1" ht="30" customHeight="1" thickBot="1">
      <c r="A12" s="32" t="s">
        <v>20</v>
      </c>
      <c r="B12" s="59">
        <v>15323</v>
      </c>
      <c r="C12" s="53">
        <v>0</v>
      </c>
      <c r="D12" s="53">
        <v>14125</v>
      </c>
      <c r="E12" s="53">
        <v>14040</v>
      </c>
      <c r="F12" s="53">
        <v>0</v>
      </c>
      <c r="G12" s="53">
        <v>13096</v>
      </c>
      <c r="H12" s="53">
        <v>0</v>
      </c>
      <c r="I12" s="53">
        <v>0</v>
      </c>
      <c r="J12" s="53">
        <v>15350</v>
      </c>
      <c r="K12" s="53">
        <v>0</v>
      </c>
      <c r="L12" s="53">
        <v>15154</v>
      </c>
      <c r="M12" s="53">
        <v>0</v>
      </c>
      <c r="N12" s="53">
        <v>14012</v>
      </c>
      <c r="O12" s="67">
        <v>14428</v>
      </c>
      <c r="P12" s="54">
        <f t="shared" si="0"/>
        <v>14441</v>
      </c>
    </row>
    <row r="13" spans="1:33" s="43" customFormat="1" ht="30" customHeight="1" thickBot="1">
      <c r="A13" s="33" t="s">
        <v>54</v>
      </c>
      <c r="B13" s="34">
        <f>IF(B9=0," --- ",ROUND(12*(1/B9*B11),))</f>
        <v>97675</v>
      </c>
      <c r="C13" s="34" t="str">
        <f t="shared" ref="C13:O13" si="1">IF(C9=0," --- ",ROUND(12*(1/C9*C11),))</f>
        <v xml:space="preserve"> --- </v>
      </c>
      <c r="D13" s="34">
        <f t="shared" si="1"/>
        <v>85348</v>
      </c>
      <c r="E13" s="34">
        <f t="shared" si="1"/>
        <v>87179</v>
      </c>
      <c r="F13" s="34" t="str">
        <f t="shared" si="1"/>
        <v xml:space="preserve"> --- </v>
      </c>
      <c r="G13" s="34">
        <f t="shared" si="1"/>
        <v>85235</v>
      </c>
      <c r="H13" s="34" t="str">
        <f t="shared" si="1"/>
        <v xml:space="preserve"> --- </v>
      </c>
      <c r="I13" s="34" t="str">
        <f t="shared" si="1"/>
        <v xml:space="preserve"> --- </v>
      </c>
      <c r="J13" s="34">
        <f t="shared" si="1"/>
        <v>75956</v>
      </c>
      <c r="K13" s="34" t="str">
        <f t="shared" si="1"/>
        <v xml:space="preserve"> --- </v>
      </c>
      <c r="L13" s="34">
        <f t="shared" si="1"/>
        <v>92000</v>
      </c>
      <c r="M13" s="34" t="str">
        <f t="shared" si="1"/>
        <v xml:space="preserve"> --- </v>
      </c>
      <c r="N13" s="34">
        <f t="shared" si="1"/>
        <v>76205</v>
      </c>
      <c r="O13" s="70">
        <f t="shared" si="1"/>
        <v>104885</v>
      </c>
      <c r="P13" s="71">
        <f t="shared" si="0"/>
        <v>88060.375</v>
      </c>
      <c r="Q13" s="36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36"/>
    </row>
    <row r="14" spans="1:33" s="43" customFormat="1" ht="30" customHeight="1" thickBot="1">
      <c r="A14" s="33" t="s">
        <v>55</v>
      </c>
      <c r="B14" s="60">
        <f>IF(B10=0," --- ",ROUND(12*(1/B10*B12),))</f>
        <v>13134</v>
      </c>
      <c r="C14" s="60" t="str">
        <f t="shared" ref="C14:O14" si="2">IF(C10=0," --- ",ROUND(12*(1/C10*C12),))</f>
        <v xml:space="preserve"> --- </v>
      </c>
      <c r="D14" s="60">
        <f t="shared" si="2"/>
        <v>8945</v>
      </c>
      <c r="E14" s="60">
        <f t="shared" si="2"/>
        <v>8424</v>
      </c>
      <c r="F14" s="60" t="str">
        <f t="shared" si="2"/>
        <v xml:space="preserve"> --- </v>
      </c>
      <c r="G14" s="60">
        <f t="shared" si="2"/>
        <v>8280</v>
      </c>
      <c r="H14" s="60" t="str">
        <f t="shared" si="2"/>
        <v xml:space="preserve"> --- </v>
      </c>
      <c r="I14" s="60" t="str">
        <f t="shared" si="2"/>
        <v xml:space="preserve"> --- </v>
      </c>
      <c r="J14" s="60">
        <f t="shared" si="2"/>
        <v>10835</v>
      </c>
      <c r="K14" s="60" t="str">
        <f t="shared" si="2"/>
        <v xml:space="preserve"> --- </v>
      </c>
      <c r="L14" s="60">
        <f t="shared" si="2"/>
        <v>10499</v>
      </c>
      <c r="M14" s="60" t="str">
        <f t="shared" si="2"/>
        <v xml:space="preserve"> --- </v>
      </c>
      <c r="N14" s="60">
        <f t="shared" si="2"/>
        <v>7216</v>
      </c>
      <c r="O14" s="73">
        <f t="shared" si="2"/>
        <v>10196</v>
      </c>
      <c r="P14" s="71">
        <f t="shared" si="0"/>
        <v>9691.125</v>
      </c>
      <c r="Q14" s="36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</row>
    <row r="15" spans="1:33" s="43" customFormat="1" ht="30" customHeight="1" thickBot="1">
      <c r="A15" s="33" t="s">
        <v>56</v>
      </c>
      <c r="B15" s="60">
        <f>IF(B9=0," --- ",B13+B14)</f>
        <v>110809</v>
      </c>
      <c r="C15" s="60" t="str">
        <f t="shared" ref="C15:P15" si="3">IF(C9=0," --- ",C13+C14)</f>
        <v xml:space="preserve"> --- </v>
      </c>
      <c r="D15" s="60">
        <f t="shared" si="3"/>
        <v>94293</v>
      </c>
      <c r="E15" s="60">
        <f t="shared" si="3"/>
        <v>95603</v>
      </c>
      <c r="F15" s="60" t="str">
        <f t="shared" si="3"/>
        <v xml:space="preserve"> --- </v>
      </c>
      <c r="G15" s="60">
        <f t="shared" si="3"/>
        <v>93515</v>
      </c>
      <c r="H15" s="60" t="str">
        <f t="shared" si="3"/>
        <v xml:space="preserve"> --- </v>
      </c>
      <c r="I15" s="60" t="str">
        <f t="shared" si="3"/>
        <v xml:space="preserve"> --- </v>
      </c>
      <c r="J15" s="60">
        <f t="shared" si="3"/>
        <v>86791</v>
      </c>
      <c r="K15" s="60" t="str">
        <f t="shared" si="3"/>
        <v xml:space="preserve"> --- </v>
      </c>
      <c r="L15" s="60">
        <f t="shared" si="3"/>
        <v>102499</v>
      </c>
      <c r="M15" s="60" t="str">
        <f t="shared" si="3"/>
        <v xml:space="preserve"> --- </v>
      </c>
      <c r="N15" s="60">
        <f t="shared" si="3"/>
        <v>83421</v>
      </c>
      <c r="O15" s="73">
        <f t="shared" si="3"/>
        <v>115081</v>
      </c>
      <c r="P15" s="71">
        <f t="shared" si="3"/>
        <v>97751.5</v>
      </c>
      <c r="Q15" s="36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2"/>
      <c r="AD15" s="72"/>
      <c r="AE15" s="72"/>
      <c r="AF15" s="72"/>
    </row>
    <row r="16" spans="1:33" s="15" customFormat="1" ht="30" customHeight="1" thickBot="1">
      <c r="A16" s="25">
        <v>2010</v>
      </c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6"/>
      <c r="Q16" s="23"/>
      <c r="R16" s="23"/>
      <c r="S16" s="23"/>
      <c r="T16" s="24"/>
      <c r="U16" s="24"/>
      <c r="V16" s="24"/>
      <c r="W16" s="24"/>
    </row>
    <row r="17" spans="1:23" s="43" customFormat="1" ht="30" customHeight="1">
      <c r="A17" s="28" t="s">
        <v>17</v>
      </c>
      <c r="B17" s="77">
        <v>3.18</v>
      </c>
      <c r="C17" s="48">
        <v>0</v>
      </c>
      <c r="D17" s="48">
        <v>3.4</v>
      </c>
      <c r="E17" s="48">
        <v>3.51</v>
      </c>
      <c r="F17" s="48">
        <v>0</v>
      </c>
      <c r="G17" s="48">
        <v>3.4</v>
      </c>
      <c r="H17" s="48">
        <v>0</v>
      </c>
      <c r="I17" s="48">
        <v>0</v>
      </c>
      <c r="J17" s="48">
        <v>3.88</v>
      </c>
      <c r="K17" s="48">
        <v>0</v>
      </c>
      <c r="L17" s="48">
        <v>3.3296220588235292</v>
      </c>
      <c r="M17" s="48">
        <v>0</v>
      </c>
      <c r="N17" s="48">
        <v>3.85</v>
      </c>
      <c r="O17" s="61">
        <v>2.97</v>
      </c>
      <c r="P17" s="62">
        <f t="shared" ref="P17:P22" si="4">SUM(B17:O17)/COUNTIF(B17:O17,"&gt;0")</f>
        <v>3.4399527573529411</v>
      </c>
      <c r="R17" s="104"/>
      <c r="S17" s="104"/>
    </row>
    <row r="18" spans="1:23" s="30" customFormat="1" ht="30" customHeight="1">
      <c r="A18" s="29" t="s">
        <v>19</v>
      </c>
      <c r="B18" s="78">
        <v>19.89</v>
      </c>
      <c r="C18" s="49">
        <v>0</v>
      </c>
      <c r="D18" s="49">
        <v>18.949700000000004</v>
      </c>
      <c r="E18" s="49">
        <v>20</v>
      </c>
      <c r="F18" s="49">
        <v>0</v>
      </c>
      <c r="G18" s="49">
        <v>18.98</v>
      </c>
      <c r="H18" s="49">
        <v>0</v>
      </c>
      <c r="I18" s="49">
        <v>0</v>
      </c>
      <c r="J18" s="49">
        <v>17</v>
      </c>
      <c r="K18" s="49">
        <v>0</v>
      </c>
      <c r="L18" s="49">
        <v>16.98</v>
      </c>
      <c r="M18" s="49">
        <v>0</v>
      </c>
      <c r="N18" s="49">
        <v>19.600000000000001</v>
      </c>
      <c r="O18" s="63">
        <v>16.98</v>
      </c>
      <c r="P18" s="64">
        <f t="shared" si="4"/>
        <v>18.547462500000002</v>
      </c>
      <c r="R18" s="104"/>
      <c r="S18" s="104"/>
    </row>
    <row r="19" spans="1:23" s="43" customFormat="1" ht="30" customHeight="1">
      <c r="A19" s="31" t="s">
        <v>18</v>
      </c>
      <c r="B19" s="79">
        <v>25884</v>
      </c>
      <c r="C19" s="51">
        <v>0</v>
      </c>
      <c r="D19" s="51">
        <v>24182</v>
      </c>
      <c r="E19" s="51">
        <v>25600</v>
      </c>
      <c r="F19" s="51">
        <v>0</v>
      </c>
      <c r="G19" s="51">
        <v>24066</v>
      </c>
      <c r="H19" s="51">
        <v>0</v>
      </c>
      <c r="I19" s="51">
        <v>0</v>
      </c>
      <c r="J19" s="51">
        <v>24862</v>
      </c>
      <c r="K19" s="51">
        <v>0</v>
      </c>
      <c r="L19" s="51">
        <v>25823</v>
      </c>
      <c r="M19" s="51">
        <v>0</v>
      </c>
      <c r="N19" s="51">
        <v>24306</v>
      </c>
      <c r="O19" s="65">
        <v>26001</v>
      </c>
      <c r="P19" s="66">
        <f t="shared" si="4"/>
        <v>25090.5</v>
      </c>
      <c r="R19" s="104"/>
      <c r="S19" s="104"/>
    </row>
    <row r="20" spans="1:23" s="69" customFormat="1" ht="30" customHeight="1" thickBot="1">
      <c r="A20" s="32" t="s">
        <v>20</v>
      </c>
      <c r="B20" s="80">
        <v>17143</v>
      </c>
      <c r="C20" s="53">
        <v>0</v>
      </c>
      <c r="D20" s="53">
        <v>15027</v>
      </c>
      <c r="E20" s="53">
        <v>15600</v>
      </c>
      <c r="F20" s="53">
        <v>0</v>
      </c>
      <c r="G20" s="53">
        <v>14429</v>
      </c>
      <c r="H20" s="53">
        <v>0</v>
      </c>
      <c r="I20" s="53">
        <v>0</v>
      </c>
      <c r="J20" s="53">
        <v>16177</v>
      </c>
      <c r="K20" s="53">
        <v>0</v>
      </c>
      <c r="L20" s="53">
        <v>14307</v>
      </c>
      <c r="M20" s="53">
        <v>0</v>
      </c>
      <c r="N20" s="53">
        <v>14000</v>
      </c>
      <c r="O20" s="67">
        <v>15943</v>
      </c>
      <c r="P20" s="68">
        <f t="shared" si="4"/>
        <v>15328.25</v>
      </c>
      <c r="R20" s="104"/>
      <c r="S20" s="104"/>
    </row>
    <row r="21" spans="1:23" s="69" customFormat="1" ht="30" customHeight="1" thickBot="1">
      <c r="A21" s="33" t="s">
        <v>54</v>
      </c>
      <c r="B21" s="34">
        <f>IF(B17=0," --- ",ROUND(12*(1/B17*B19),))</f>
        <v>97675</v>
      </c>
      <c r="C21" s="34" t="str">
        <f t="shared" ref="C21:O21" si="5">IF(C17=0," --- ",ROUND(12*(1/C17*C19),))</f>
        <v xml:space="preserve"> --- </v>
      </c>
      <c r="D21" s="34">
        <f t="shared" si="5"/>
        <v>85348</v>
      </c>
      <c r="E21" s="34">
        <f t="shared" si="5"/>
        <v>87521</v>
      </c>
      <c r="F21" s="34" t="str">
        <f t="shared" si="5"/>
        <v xml:space="preserve"> --- </v>
      </c>
      <c r="G21" s="34">
        <f t="shared" si="5"/>
        <v>84939</v>
      </c>
      <c r="H21" s="34" t="str">
        <f t="shared" si="5"/>
        <v xml:space="preserve"> --- </v>
      </c>
      <c r="I21" s="34" t="str">
        <f t="shared" si="5"/>
        <v xml:space="preserve"> --- </v>
      </c>
      <c r="J21" s="34">
        <f t="shared" si="5"/>
        <v>76893</v>
      </c>
      <c r="K21" s="34" t="str">
        <f t="shared" si="5"/>
        <v xml:space="preserve"> --- </v>
      </c>
      <c r="L21" s="34">
        <f t="shared" si="5"/>
        <v>93066</v>
      </c>
      <c r="M21" s="34" t="str">
        <f t="shared" si="5"/>
        <v xml:space="preserve"> --- </v>
      </c>
      <c r="N21" s="34">
        <f t="shared" si="5"/>
        <v>75759</v>
      </c>
      <c r="O21" s="70">
        <f t="shared" si="5"/>
        <v>105055</v>
      </c>
      <c r="P21" s="71">
        <f t="shared" si="4"/>
        <v>88282</v>
      </c>
    </row>
    <row r="22" spans="1:23" s="69" customFormat="1" ht="30" customHeight="1" thickBot="1">
      <c r="A22" s="33" t="s">
        <v>55</v>
      </c>
      <c r="B22" s="60">
        <f>IF(B18=0," --- ",ROUND(12*(1/B18*B20),))</f>
        <v>10343</v>
      </c>
      <c r="C22" s="60" t="str">
        <f t="shared" ref="C22:O22" si="6">IF(C18=0," --- ",ROUND(12*(1/C18*C20),))</f>
        <v xml:space="preserve"> --- </v>
      </c>
      <c r="D22" s="60">
        <f t="shared" si="6"/>
        <v>9516</v>
      </c>
      <c r="E22" s="60">
        <f t="shared" si="6"/>
        <v>9360</v>
      </c>
      <c r="F22" s="60" t="str">
        <f t="shared" si="6"/>
        <v xml:space="preserve"> --- </v>
      </c>
      <c r="G22" s="60">
        <f t="shared" si="6"/>
        <v>9123</v>
      </c>
      <c r="H22" s="60" t="str">
        <f t="shared" si="6"/>
        <v xml:space="preserve"> --- </v>
      </c>
      <c r="I22" s="60" t="str">
        <f t="shared" si="6"/>
        <v xml:space="preserve"> --- </v>
      </c>
      <c r="J22" s="60">
        <f t="shared" si="6"/>
        <v>11419</v>
      </c>
      <c r="K22" s="60" t="str">
        <f t="shared" si="6"/>
        <v xml:space="preserve"> --- </v>
      </c>
      <c r="L22" s="60">
        <f t="shared" si="6"/>
        <v>10111</v>
      </c>
      <c r="M22" s="60" t="str">
        <f t="shared" si="6"/>
        <v xml:space="preserve"> --- </v>
      </c>
      <c r="N22" s="60">
        <f t="shared" si="6"/>
        <v>8571</v>
      </c>
      <c r="O22" s="73">
        <f t="shared" si="6"/>
        <v>11267</v>
      </c>
      <c r="P22" s="71">
        <f t="shared" si="4"/>
        <v>9963.75</v>
      </c>
    </row>
    <row r="23" spans="1:23" s="43" customFormat="1" ht="30" customHeight="1" thickBot="1">
      <c r="A23" s="33" t="s">
        <v>56</v>
      </c>
      <c r="B23" s="60">
        <f t="shared" ref="B23:P23" si="7">IF(B17=0," --- ",B21+B22)</f>
        <v>108018</v>
      </c>
      <c r="C23" s="60" t="str">
        <f t="shared" si="7"/>
        <v xml:space="preserve"> --- </v>
      </c>
      <c r="D23" s="60">
        <f t="shared" si="7"/>
        <v>94864</v>
      </c>
      <c r="E23" s="60">
        <f t="shared" si="7"/>
        <v>96881</v>
      </c>
      <c r="F23" s="60" t="str">
        <f t="shared" si="7"/>
        <v xml:space="preserve"> --- </v>
      </c>
      <c r="G23" s="60">
        <f t="shared" si="7"/>
        <v>94062</v>
      </c>
      <c r="H23" s="60" t="str">
        <f t="shared" si="7"/>
        <v xml:space="preserve"> --- </v>
      </c>
      <c r="I23" s="60" t="str">
        <f t="shared" si="7"/>
        <v xml:space="preserve"> --- </v>
      </c>
      <c r="J23" s="60">
        <f t="shared" si="7"/>
        <v>88312</v>
      </c>
      <c r="K23" s="60" t="str">
        <f t="shared" si="7"/>
        <v xml:space="preserve"> --- </v>
      </c>
      <c r="L23" s="60">
        <f t="shared" si="7"/>
        <v>103177</v>
      </c>
      <c r="M23" s="60" t="str">
        <f t="shared" si="7"/>
        <v xml:space="preserve"> --- </v>
      </c>
      <c r="N23" s="60">
        <f t="shared" si="7"/>
        <v>84330</v>
      </c>
      <c r="O23" s="73">
        <f t="shared" si="7"/>
        <v>116322</v>
      </c>
      <c r="P23" s="71">
        <f t="shared" si="7"/>
        <v>98245.75</v>
      </c>
    </row>
    <row r="24" spans="1:23" s="15" customFormat="1" ht="30" customHeight="1" thickBot="1">
      <c r="A24" s="25">
        <v>2009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35"/>
      <c r="Q24" s="23"/>
      <c r="R24" s="23"/>
      <c r="S24" s="23"/>
      <c r="T24" s="24"/>
      <c r="U24" s="24"/>
      <c r="V24" s="24"/>
      <c r="W24" s="24"/>
    </row>
    <row r="25" spans="1:23" s="43" customFormat="1" ht="30" customHeight="1">
      <c r="A25" s="28" t="s">
        <v>17</v>
      </c>
      <c r="B25" s="77">
        <v>3.18</v>
      </c>
      <c r="C25" s="48">
        <v>0</v>
      </c>
      <c r="D25" s="48">
        <v>3.45</v>
      </c>
      <c r="E25" s="48">
        <v>3.51</v>
      </c>
      <c r="F25" s="48">
        <v>0</v>
      </c>
      <c r="G25" s="48">
        <v>3.4</v>
      </c>
      <c r="H25" s="48">
        <v>0</v>
      </c>
      <c r="I25" s="48">
        <v>0</v>
      </c>
      <c r="J25" s="48">
        <v>3.88</v>
      </c>
      <c r="K25" s="48">
        <v>0</v>
      </c>
      <c r="L25" s="48">
        <v>3.3296220588235292</v>
      </c>
      <c r="M25" s="48">
        <v>0</v>
      </c>
      <c r="N25" s="48">
        <v>3.71</v>
      </c>
      <c r="O25" s="61">
        <v>2.97</v>
      </c>
      <c r="P25" s="62">
        <f t="shared" ref="P25:P30" si="8">SUM(B25:O25)/COUNTIF(B25:O25,"&gt;0")</f>
        <v>3.4287027573529412</v>
      </c>
      <c r="R25" s="104"/>
      <c r="S25" s="104"/>
    </row>
    <row r="26" spans="1:23" s="30" customFormat="1" ht="30" customHeight="1">
      <c r="A26" s="29" t="s">
        <v>19</v>
      </c>
      <c r="B26" s="78">
        <v>19.89</v>
      </c>
      <c r="C26" s="49">
        <v>0</v>
      </c>
      <c r="D26" s="49">
        <v>17.98</v>
      </c>
      <c r="E26" s="49">
        <v>12</v>
      </c>
      <c r="F26" s="49">
        <v>0</v>
      </c>
      <c r="G26" s="49">
        <v>18.98</v>
      </c>
      <c r="H26" s="49">
        <v>0</v>
      </c>
      <c r="I26" s="49">
        <v>0</v>
      </c>
      <c r="J26" s="49">
        <v>17</v>
      </c>
      <c r="K26" s="49">
        <v>0</v>
      </c>
      <c r="L26" s="49">
        <v>16.98</v>
      </c>
      <c r="M26" s="49">
        <v>0</v>
      </c>
      <c r="N26" s="49">
        <v>18.7</v>
      </c>
      <c r="O26" s="63">
        <v>16.98</v>
      </c>
      <c r="P26" s="64">
        <f t="shared" si="8"/>
        <v>17.313750000000002</v>
      </c>
      <c r="R26" s="104"/>
      <c r="S26" s="104"/>
    </row>
    <row r="27" spans="1:23" s="43" customFormat="1" ht="30" customHeight="1">
      <c r="A27" s="31" t="s">
        <v>18</v>
      </c>
      <c r="B27" s="79">
        <v>25158.375</v>
      </c>
      <c r="C27" s="51">
        <v>0</v>
      </c>
      <c r="D27" s="51">
        <v>23219</v>
      </c>
      <c r="E27" s="51">
        <v>24520</v>
      </c>
      <c r="F27" s="51">
        <v>0</v>
      </c>
      <c r="G27" s="51">
        <v>23177</v>
      </c>
      <c r="H27" s="51">
        <v>0</v>
      </c>
      <c r="I27" s="51">
        <v>0</v>
      </c>
      <c r="J27" s="51">
        <v>24039</v>
      </c>
      <c r="K27" s="51">
        <v>0</v>
      </c>
      <c r="L27" s="51">
        <v>24616</v>
      </c>
      <c r="M27" s="51">
        <v>0</v>
      </c>
      <c r="N27" s="51">
        <v>22600</v>
      </c>
      <c r="O27" s="65">
        <v>24760</v>
      </c>
      <c r="P27" s="66">
        <f t="shared" si="8"/>
        <v>24011.171875</v>
      </c>
      <c r="R27" s="104"/>
      <c r="S27" s="104"/>
    </row>
    <row r="28" spans="1:23" s="69" customFormat="1" ht="30" customHeight="1" thickBot="1">
      <c r="A28" s="32" t="s">
        <v>20</v>
      </c>
      <c r="B28" s="80">
        <v>14708.754999999999</v>
      </c>
      <c r="C28" s="53">
        <v>0</v>
      </c>
      <c r="D28" s="53">
        <v>12652</v>
      </c>
      <c r="E28" s="53">
        <v>12630</v>
      </c>
      <c r="F28" s="53">
        <v>0</v>
      </c>
      <c r="G28" s="53">
        <v>11776</v>
      </c>
      <c r="H28" s="53">
        <v>0</v>
      </c>
      <c r="I28" s="53">
        <v>0</v>
      </c>
      <c r="J28" s="53">
        <v>13216</v>
      </c>
      <c r="K28" s="53">
        <v>0</v>
      </c>
      <c r="L28" s="53">
        <v>12943</v>
      </c>
      <c r="M28" s="53">
        <v>0</v>
      </c>
      <c r="N28" s="53">
        <v>12308</v>
      </c>
      <c r="O28" s="67">
        <v>13200</v>
      </c>
      <c r="P28" s="68">
        <f t="shared" si="8"/>
        <v>12929.219375000001</v>
      </c>
      <c r="R28" s="104"/>
      <c r="S28" s="104"/>
    </row>
    <row r="29" spans="1:23" s="69" customFormat="1" ht="30" customHeight="1" thickBot="1">
      <c r="A29" s="33" t="s">
        <v>54</v>
      </c>
      <c r="B29" s="34">
        <f>IF(B25=0," --- ",ROUND(12*(1/B25*B27),))</f>
        <v>94937</v>
      </c>
      <c r="C29" s="34" t="str">
        <f t="shared" ref="C29:O29" si="9">IF(C25=0," --- ",ROUND(12*(1/C25*C27),))</f>
        <v xml:space="preserve"> --- </v>
      </c>
      <c r="D29" s="34">
        <f t="shared" si="9"/>
        <v>80762</v>
      </c>
      <c r="E29" s="34">
        <f t="shared" si="9"/>
        <v>83829</v>
      </c>
      <c r="F29" s="34" t="str">
        <f t="shared" si="9"/>
        <v xml:space="preserve"> --- </v>
      </c>
      <c r="G29" s="34">
        <f t="shared" si="9"/>
        <v>81801</v>
      </c>
      <c r="H29" s="34" t="str">
        <f t="shared" si="9"/>
        <v xml:space="preserve"> --- </v>
      </c>
      <c r="I29" s="34" t="str">
        <f t="shared" si="9"/>
        <v xml:space="preserve"> --- </v>
      </c>
      <c r="J29" s="34">
        <f t="shared" si="9"/>
        <v>74347</v>
      </c>
      <c r="K29" s="34" t="str">
        <f t="shared" si="9"/>
        <v xml:space="preserve"> --- </v>
      </c>
      <c r="L29" s="34">
        <f t="shared" si="9"/>
        <v>88716</v>
      </c>
      <c r="M29" s="34" t="str">
        <f t="shared" si="9"/>
        <v xml:space="preserve"> --- </v>
      </c>
      <c r="N29" s="34">
        <f t="shared" si="9"/>
        <v>73100</v>
      </c>
      <c r="O29" s="70">
        <f t="shared" si="9"/>
        <v>100040</v>
      </c>
      <c r="P29" s="71">
        <f t="shared" si="8"/>
        <v>84691.5</v>
      </c>
    </row>
    <row r="30" spans="1:23" s="69" customFormat="1" ht="30" customHeight="1" thickBot="1">
      <c r="A30" s="33" t="s">
        <v>55</v>
      </c>
      <c r="B30" s="60">
        <f>IF(B26=0," --- ",ROUND(12*(1/B26*B28),))</f>
        <v>8874</v>
      </c>
      <c r="C30" s="60" t="str">
        <f t="shared" ref="C30:O30" si="10">IF(C26=0," --- ",ROUND(12*(1/C26*C28),))</f>
        <v xml:space="preserve"> --- </v>
      </c>
      <c r="D30" s="60">
        <f t="shared" si="10"/>
        <v>8444</v>
      </c>
      <c r="E30" s="60">
        <f t="shared" si="10"/>
        <v>12630</v>
      </c>
      <c r="F30" s="60" t="str">
        <f t="shared" si="10"/>
        <v xml:space="preserve"> --- </v>
      </c>
      <c r="G30" s="60">
        <f t="shared" si="10"/>
        <v>7445</v>
      </c>
      <c r="H30" s="60" t="str">
        <f t="shared" si="10"/>
        <v xml:space="preserve"> --- </v>
      </c>
      <c r="I30" s="60" t="str">
        <f t="shared" si="10"/>
        <v xml:space="preserve"> --- </v>
      </c>
      <c r="J30" s="60">
        <f t="shared" si="10"/>
        <v>9329</v>
      </c>
      <c r="K30" s="60" t="str">
        <f t="shared" si="10"/>
        <v xml:space="preserve"> --- </v>
      </c>
      <c r="L30" s="60">
        <f t="shared" si="10"/>
        <v>9147</v>
      </c>
      <c r="M30" s="60" t="str">
        <f t="shared" si="10"/>
        <v xml:space="preserve"> --- </v>
      </c>
      <c r="N30" s="60">
        <f t="shared" si="10"/>
        <v>7898</v>
      </c>
      <c r="O30" s="73">
        <f t="shared" si="10"/>
        <v>9329</v>
      </c>
      <c r="P30" s="71">
        <f t="shared" si="8"/>
        <v>9137</v>
      </c>
    </row>
    <row r="31" spans="1:23" s="43" customFormat="1" ht="30" customHeight="1" thickBot="1">
      <c r="A31" s="33" t="s">
        <v>56</v>
      </c>
      <c r="B31" s="60">
        <f t="shared" ref="B31:P31" si="11">IF(B25=0," --- ",B29+B30)</f>
        <v>103811</v>
      </c>
      <c r="C31" s="60" t="str">
        <f t="shared" si="11"/>
        <v xml:space="preserve"> --- </v>
      </c>
      <c r="D31" s="60">
        <f t="shared" si="11"/>
        <v>89206</v>
      </c>
      <c r="E31" s="60">
        <f t="shared" si="11"/>
        <v>96459</v>
      </c>
      <c r="F31" s="60" t="str">
        <f t="shared" si="11"/>
        <v xml:space="preserve"> --- </v>
      </c>
      <c r="G31" s="60">
        <f t="shared" si="11"/>
        <v>89246</v>
      </c>
      <c r="H31" s="60" t="str">
        <f t="shared" si="11"/>
        <v xml:space="preserve"> --- </v>
      </c>
      <c r="I31" s="60" t="str">
        <f t="shared" si="11"/>
        <v xml:space="preserve"> --- </v>
      </c>
      <c r="J31" s="60">
        <f t="shared" si="11"/>
        <v>83676</v>
      </c>
      <c r="K31" s="60" t="str">
        <f t="shared" si="11"/>
        <v xml:space="preserve"> --- </v>
      </c>
      <c r="L31" s="60">
        <f t="shared" si="11"/>
        <v>97863</v>
      </c>
      <c r="M31" s="60" t="str">
        <f t="shared" si="11"/>
        <v xml:space="preserve"> --- </v>
      </c>
      <c r="N31" s="60">
        <f t="shared" si="11"/>
        <v>80998</v>
      </c>
      <c r="O31" s="73">
        <f t="shared" si="11"/>
        <v>109369</v>
      </c>
      <c r="P31" s="71">
        <f t="shared" si="11"/>
        <v>93828.5</v>
      </c>
    </row>
    <row r="32" spans="1:23" s="43" customFormat="1" ht="15" customHeight="1" thickBot="1">
      <c r="C32" s="36"/>
      <c r="D32" s="36"/>
      <c r="E32" s="36"/>
      <c r="F32" s="36"/>
      <c r="G32" s="81"/>
      <c r="H32" s="81"/>
    </row>
    <row r="33" spans="1:17" s="38" customFormat="1" ht="30" customHeight="1" thickBot="1">
      <c r="A33" s="82" t="s">
        <v>57</v>
      </c>
      <c r="B33" s="83">
        <f>IF(OR(B15=" --- ",B23=" --- ")," --- ",B15/B23*100-100)</f>
        <v>2.5838286211557318</v>
      </c>
      <c r="C33" s="37" t="str">
        <f t="shared" ref="C33:P33" si="12">IF(OR(C15=" --- ",C23=" --- ")," --- ",C15/C23*100-100)</f>
        <v xml:space="preserve"> --- </v>
      </c>
      <c r="D33" s="37">
        <f t="shared" si="12"/>
        <v>-0.60191431944677731</v>
      </c>
      <c r="E33" s="37">
        <f t="shared" si="12"/>
        <v>-1.3191441046231915</v>
      </c>
      <c r="F33" s="37" t="str">
        <f t="shared" si="12"/>
        <v xml:space="preserve"> --- </v>
      </c>
      <c r="G33" s="37">
        <f t="shared" si="12"/>
        <v>-0.58153133039910188</v>
      </c>
      <c r="H33" s="37" t="str">
        <f t="shared" si="12"/>
        <v xml:space="preserve"> --- </v>
      </c>
      <c r="I33" s="37" t="str">
        <f t="shared" si="12"/>
        <v xml:space="preserve"> --- </v>
      </c>
      <c r="J33" s="37">
        <f t="shared" si="12"/>
        <v>-1.7223027448138453</v>
      </c>
      <c r="K33" s="37" t="str">
        <f t="shared" si="12"/>
        <v xml:space="preserve"> --- </v>
      </c>
      <c r="L33" s="37">
        <f t="shared" si="12"/>
        <v>-0.65712319606113567</v>
      </c>
      <c r="M33" s="37" t="str">
        <f t="shared" si="12"/>
        <v xml:space="preserve"> --- </v>
      </c>
      <c r="N33" s="37">
        <f t="shared" si="12"/>
        <v>-1.0779082177161143</v>
      </c>
      <c r="O33" s="84">
        <f t="shared" si="12"/>
        <v>-1.0668661130310682</v>
      </c>
      <c r="P33" s="85">
        <f t="shared" si="12"/>
        <v>-0.50307519663699907</v>
      </c>
      <c r="Q33" s="86"/>
    </row>
    <row r="34" spans="1:17" s="38" customFormat="1" ht="30" customHeight="1" thickBot="1">
      <c r="A34" s="82" t="s">
        <v>49</v>
      </c>
      <c r="B34" s="87">
        <f>IF(OR(B23=" --- ",B31=" --- ")," --- ",B23/B31*100-100)</f>
        <v>4.0525570507942348</v>
      </c>
      <c r="C34" s="88" t="str">
        <f t="shared" ref="C34:P34" si="13">IF(OR(C23=" --- ",C31=" --- ")," --- ",C23/C31*100-100)</f>
        <v xml:space="preserve"> --- </v>
      </c>
      <c r="D34" s="88">
        <f t="shared" si="13"/>
        <v>6.3426226935408039</v>
      </c>
      <c r="E34" s="88">
        <f t="shared" si="13"/>
        <v>0.43749157673207151</v>
      </c>
      <c r="F34" s="88" t="str">
        <f t="shared" si="13"/>
        <v xml:space="preserve"> --- </v>
      </c>
      <c r="G34" s="88">
        <f t="shared" si="13"/>
        <v>5.3963202832619999</v>
      </c>
      <c r="H34" s="88" t="str">
        <f t="shared" si="13"/>
        <v xml:space="preserve"> --- </v>
      </c>
      <c r="I34" s="88" t="str">
        <f t="shared" si="13"/>
        <v xml:space="preserve"> --- </v>
      </c>
      <c r="J34" s="88">
        <f t="shared" si="13"/>
        <v>5.5404178019981885</v>
      </c>
      <c r="K34" s="88" t="str">
        <f t="shared" si="13"/>
        <v xml:space="preserve"> --- </v>
      </c>
      <c r="L34" s="88">
        <f t="shared" si="13"/>
        <v>5.4300399538129938</v>
      </c>
      <c r="M34" s="88" t="str">
        <f t="shared" si="13"/>
        <v xml:space="preserve"> --- </v>
      </c>
      <c r="N34" s="88">
        <f t="shared" si="13"/>
        <v>4.1136818193041762</v>
      </c>
      <c r="O34" s="89">
        <f t="shared" si="13"/>
        <v>6.3573773189843621</v>
      </c>
      <c r="P34" s="90">
        <f t="shared" si="13"/>
        <v>4.7077913427157085</v>
      </c>
      <c r="Q34" s="86"/>
    </row>
    <row r="35" spans="1:17" s="38" customFormat="1" ht="15" customHeight="1" thickBot="1">
      <c r="A35" s="39"/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</row>
    <row r="36" spans="1:17" s="38" customFormat="1" ht="30" customHeight="1" thickBot="1">
      <c r="A36" s="91" t="s">
        <v>58</v>
      </c>
      <c r="B36" s="92">
        <f>IF(OR(B15=" --- ",B23=" --- ")," --- ",B15-B23)</f>
        <v>2791</v>
      </c>
      <c r="C36" s="41" t="str">
        <f t="shared" ref="C36:P36" si="14">IF(OR(C15=" --- ",C23=" --- ")," --- ",C15-C23)</f>
        <v xml:space="preserve"> --- </v>
      </c>
      <c r="D36" s="41">
        <f t="shared" si="14"/>
        <v>-571</v>
      </c>
      <c r="E36" s="41">
        <f t="shared" si="14"/>
        <v>-1278</v>
      </c>
      <c r="F36" s="41" t="str">
        <f t="shared" si="14"/>
        <v xml:space="preserve"> --- </v>
      </c>
      <c r="G36" s="41">
        <f t="shared" si="14"/>
        <v>-547</v>
      </c>
      <c r="H36" s="41" t="str">
        <f t="shared" si="14"/>
        <v xml:space="preserve"> --- </v>
      </c>
      <c r="I36" s="41" t="str">
        <f t="shared" si="14"/>
        <v xml:space="preserve"> --- </v>
      </c>
      <c r="J36" s="41">
        <f t="shared" si="14"/>
        <v>-1521</v>
      </c>
      <c r="K36" s="41" t="str">
        <f t="shared" si="14"/>
        <v xml:space="preserve"> --- </v>
      </c>
      <c r="L36" s="41">
        <f t="shared" si="14"/>
        <v>-678</v>
      </c>
      <c r="M36" s="41" t="str">
        <f t="shared" si="14"/>
        <v xml:space="preserve"> --- </v>
      </c>
      <c r="N36" s="41">
        <f t="shared" si="14"/>
        <v>-909</v>
      </c>
      <c r="O36" s="93">
        <f t="shared" si="14"/>
        <v>-1241</v>
      </c>
      <c r="P36" s="94">
        <f t="shared" si="14"/>
        <v>-494.25</v>
      </c>
    </row>
    <row r="37" spans="1:17" s="38" customFormat="1" ht="30" customHeight="1" thickBot="1">
      <c r="A37" s="91" t="s">
        <v>50</v>
      </c>
      <c r="B37" s="95">
        <f>IF(OR(B23=" --- ",B31=" --- ")," --- ",B23-B31)</f>
        <v>4207</v>
      </c>
      <c r="C37" s="96" t="str">
        <f t="shared" ref="C37:P37" si="15">IF(OR(C23=" --- ",C31=" --- ")," --- ",C23-C31)</f>
        <v xml:space="preserve"> --- </v>
      </c>
      <c r="D37" s="96">
        <f t="shared" si="15"/>
        <v>5658</v>
      </c>
      <c r="E37" s="96">
        <f t="shared" si="15"/>
        <v>422</v>
      </c>
      <c r="F37" s="96" t="str">
        <f t="shared" si="15"/>
        <v xml:space="preserve"> --- </v>
      </c>
      <c r="G37" s="96">
        <f t="shared" si="15"/>
        <v>4816</v>
      </c>
      <c r="H37" s="96" t="str">
        <f t="shared" si="15"/>
        <v xml:space="preserve"> --- </v>
      </c>
      <c r="I37" s="96" t="str">
        <f t="shared" si="15"/>
        <v xml:space="preserve"> --- </v>
      </c>
      <c r="J37" s="96">
        <f t="shared" si="15"/>
        <v>4636</v>
      </c>
      <c r="K37" s="96" t="str">
        <f t="shared" si="15"/>
        <v xml:space="preserve"> --- </v>
      </c>
      <c r="L37" s="96">
        <f t="shared" si="15"/>
        <v>5314</v>
      </c>
      <c r="M37" s="96" t="str">
        <f t="shared" si="15"/>
        <v xml:space="preserve"> --- </v>
      </c>
      <c r="N37" s="96">
        <f t="shared" si="15"/>
        <v>3332</v>
      </c>
      <c r="O37" s="97">
        <f t="shared" si="15"/>
        <v>6953</v>
      </c>
      <c r="P37" s="98">
        <f t="shared" si="15"/>
        <v>4417.25</v>
      </c>
    </row>
    <row r="38" spans="1:17" s="43" customFormat="1" ht="4.5" customHeight="1">
      <c r="C38" s="42"/>
      <c r="F38" s="99"/>
      <c r="I38" s="36"/>
    </row>
    <row r="39" spans="1:17" s="43" customFormat="1" ht="21" customHeight="1">
      <c r="C39" s="42"/>
      <c r="P39" s="17" t="s">
        <v>41</v>
      </c>
    </row>
    <row r="41" spans="1:17" ht="15">
      <c r="C41" s="42"/>
      <c r="D41" s="43"/>
    </row>
    <row r="42" spans="1:17" ht="15.75" thickBot="1">
      <c r="C42" s="42"/>
      <c r="D42" s="43"/>
    </row>
    <row r="43" spans="1:17" ht="16.5" thickBot="1">
      <c r="B43" s="44"/>
      <c r="C43" s="42"/>
      <c r="D43" s="43"/>
    </row>
    <row r="44" spans="1:17" ht="15">
      <c r="C44" s="42"/>
      <c r="D44" s="43"/>
    </row>
    <row r="45" spans="1:17" ht="15">
      <c r="C45" s="42"/>
      <c r="D45" s="43"/>
    </row>
    <row r="46" spans="1:17" ht="15">
      <c r="C46" s="43"/>
      <c r="D46" s="43"/>
    </row>
    <row r="94" spans="1:16" ht="13.5" thickBot="1">
      <c r="P94" s="17" t="s">
        <v>59</v>
      </c>
    </row>
    <row r="95" spans="1:16" ht="16.5" thickBot="1">
      <c r="A95" s="169" t="s">
        <v>60</v>
      </c>
      <c r="B95" s="171" t="s">
        <v>2</v>
      </c>
      <c r="C95" s="172"/>
      <c r="D95" s="172"/>
      <c r="E95" s="172"/>
      <c r="F95" s="172"/>
      <c r="G95" s="172"/>
      <c r="H95" s="172"/>
      <c r="I95" s="172"/>
      <c r="J95" s="172"/>
      <c r="K95" s="172"/>
      <c r="L95" s="172"/>
      <c r="M95" s="172"/>
      <c r="N95" s="172"/>
      <c r="O95" s="172"/>
      <c r="P95" s="18"/>
    </row>
    <row r="96" spans="1:16" ht="114" customHeight="1" thickBot="1">
      <c r="A96" s="170"/>
      <c r="B96" s="19" t="s">
        <v>3</v>
      </c>
      <c r="C96" s="20" t="s">
        <v>4</v>
      </c>
      <c r="D96" s="20" t="s">
        <v>5</v>
      </c>
      <c r="E96" s="20" t="s">
        <v>6</v>
      </c>
      <c r="F96" s="20" t="s">
        <v>7</v>
      </c>
      <c r="G96" s="20" t="s">
        <v>8</v>
      </c>
      <c r="H96" s="20" t="s">
        <v>9</v>
      </c>
      <c r="I96" s="20" t="s">
        <v>10</v>
      </c>
      <c r="J96" s="20" t="s">
        <v>11</v>
      </c>
      <c r="K96" s="20" t="s">
        <v>12</v>
      </c>
      <c r="L96" s="20" t="s">
        <v>13</v>
      </c>
      <c r="M96" s="20" t="s">
        <v>14</v>
      </c>
      <c r="N96" s="20" t="s">
        <v>16</v>
      </c>
      <c r="O96" s="21" t="s">
        <v>15</v>
      </c>
      <c r="P96" s="22" t="s">
        <v>42</v>
      </c>
    </row>
    <row r="97" spans="1:16" ht="30" customHeight="1" thickBot="1">
      <c r="A97" s="82" t="s">
        <v>61</v>
      </c>
      <c r="B97" s="83">
        <f>IF(OR(B13=" --- ",B21=" --- ")," --- ",B13/B21*100-100)</f>
        <v>0</v>
      </c>
      <c r="C97" s="37" t="str">
        <f t="shared" ref="C97:P97" si="16">IF(OR(C13=" --- ",C21=" --- ")," --- ",C13/C21*100-100)</f>
        <v xml:space="preserve"> --- </v>
      </c>
      <c r="D97" s="37">
        <f t="shared" si="16"/>
        <v>0</v>
      </c>
      <c r="E97" s="37">
        <f t="shared" si="16"/>
        <v>-0.3907633596508191</v>
      </c>
      <c r="F97" s="37" t="str">
        <f t="shared" si="16"/>
        <v xml:space="preserve"> --- </v>
      </c>
      <c r="G97" s="37">
        <f t="shared" si="16"/>
        <v>0.34848538362825821</v>
      </c>
      <c r="H97" s="37" t="str">
        <f t="shared" si="16"/>
        <v xml:space="preserve"> --- </v>
      </c>
      <c r="I97" s="37" t="str">
        <f t="shared" si="16"/>
        <v xml:space="preserve"> --- </v>
      </c>
      <c r="J97" s="37">
        <f t="shared" si="16"/>
        <v>-1.2185764633971985</v>
      </c>
      <c r="K97" s="37" t="str">
        <f t="shared" si="16"/>
        <v xml:space="preserve"> --- </v>
      </c>
      <c r="L97" s="37">
        <f t="shared" si="16"/>
        <v>-1.1454236778200482</v>
      </c>
      <c r="M97" s="37" t="str">
        <f t="shared" si="16"/>
        <v xml:space="preserve"> --- </v>
      </c>
      <c r="N97" s="37">
        <f t="shared" si="16"/>
        <v>0.58870893227206977</v>
      </c>
      <c r="O97" s="84">
        <f t="shared" si="16"/>
        <v>-0.16181999904812017</v>
      </c>
      <c r="P97" s="85">
        <f t="shared" si="16"/>
        <v>-0.25104211504043406</v>
      </c>
    </row>
    <row r="98" spans="1:16" ht="30" customHeight="1" thickBot="1">
      <c r="A98" s="82" t="s">
        <v>62</v>
      </c>
      <c r="B98" s="87">
        <f>IF(OR(B21=" --- ",B29=" --- ")," --- ",B21/B29*100-100)</f>
        <v>2.8840178223453563</v>
      </c>
      <c r="C98" s="88" t="str">
        <f t="shared" ref="C98:P98" si="17">IF(OR(C21=" --- ",C29=" --- ")," --- ",C21/C29*100-100)</f>
        <v xml:space="preserve"> --- </v>
      </c>
      <c r="D98" s="88">
        <f t="shared" si="17"/>
        <v>5.6784131150788824</v>
      </c>
      <c r="E98" s="88">
        <f t="shared" si="17"/>
        <v>4.404203795822454</v>
      </c>
      <c r="F98" s="88" t="str">
        <f t="shared" si="17"/>
        <v xml:space="preserve"> --- </v>
      </c>
      <c r="G98" s="88">
        <f t="shared" si="17"/>
        <v>3.8361389225070752</v>
      </c>
      <c r="H98" s="88" t="str">
        <f t="shared" si="17"/>
        <v xml:space="preserve"> --- </v>
      </c>
      <c r="I98" s="88" t="str">
        <f t="shared" si="17"/>
        <v xml:space="preserve"> --- </v>
      </c>
      <c r="J98" s="88">
        <f t="shared" si="17"/>
        <v>3.4244824942499292</v>
      </c>
      <c r="K98" s="88" t="str">
        <f t="shared" si="17"/>
        <v xml:space="preserve"> --- </v>
      </c>
      <c r="L98" s="88">
        <f t="shared" si="17"/>
        <v>4.9032868930068929</v>
      </c>
      <c r="M98" s="88" t="str">
        <f t="shared" si="17"/>
        <v xml:space="preserve"> --- </v>
      </c>
      <c r="N98" s="88">
        <f t="shared" si="17"/>
        <v>3.6374829001367885</v>
      </c>
      <c r="O98" s="89">
        <f t="shared" si="17"/>
        <v>5.0129948020791772</v>
      </c>
      <c r="P98" s="90">
        <f t="shared" si="17"/>
        <v>4.2395045547664267</v>
      </c>
    </row>
    <row r="99" spans="1:16" ht="15" customHeight="1" thickBot="1">
      <c r="A99" s="100"/>
      <c r="B99" s="40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101"/>
    </row>
    <row r="100" spans="1:16" ht="30" customHeight="1" thickBot="1">
      <c r="A100" s="91" t="s">
        <v>63</v>
      </c>
      <c r="B100" s="92">
        <f>IF(OR(B13=" --- ",B21=" --- ")," --- ",B13-B21)</f>
        <v>0</v>
      </c>
      <c r="C100" s="41" t="str">
        <f t="shared" ref="C100:P100" si="18">IF(OR(C13=" --- ",C21=" --- ")," --- ",C13-C21)</f>
        <v xml:space="preserve"> --- </v>
      </c>
      <c r="D100" s="41">
        <f t="shared" si="18"/>
        <v>0</v>
      </c>
      <c r="E100" s="41">
        <f t="shared" si="18"/>
        <v>-342</v>
      </c>
      <c r="F100" s="41" t="str">
        <f t="shared" si="18"/>
        <v xml:space="preserve"> --- </v>
      </c>
      <c r="G100" s="41">
        <f t="shared" si="18"/>
        <v>296</v>
      </c>
      <c r="H100" s="41" t="str">
        <f t="shared" si="18"/>
        <v xml:space="preserve"> --- </v>
      </c>
      <c r="I100" s="41" t="str">
        <f t="shared" si="18"/>
        <v xml:space="preserve"> --- </v>
      </c>
      <c r="J100" s="41">
        <f t="shared" si="18"/>
        <v>-937</v>
      </c>
      <c r="K100" s="41" t="str">
        <f t="shared" si="18"/>
        <v xml:space="preserve"> --- </v>
      </c>
      <c r="L100" s="41">
        <f t="shared" si="18"/>
        <v>-1066</v>
      </c>
      <c r="M100" s="41" t="str">
        <f t="shared" si="18"/>
        <v xml:space="preserve"> --- </v>
      </c>
      <c r="N100" s="41">
        <f t="shared" si="18"/>
        <v>446</v>
      </c>
      <c r="O100" s="93">
        <f t="shared" si="18"/>
        <v>-170</v>
      </c>
      <c r="P100" s="94">
        <f t="shared" si="18"/>
        <v>-221.625</v>
      </c>
    </row>
    <row r="101" spans="1:16" ht="30" customHeight="1" thickBot="1">
      <c r="A101" s="91" t="s">
        <v>64</v>
      </c>
      <c r="B101" s="95">
        <f>IF(OR(B21=" --- ",B29=" --- ")," --- ",B21-B29)</f>
        <v>2738</v>
      </c>
      <c r="C101" s="96" t="str">
        <f t="shared" ref="C101:P101" si="19">IF(OR(C21=" --- ",C29=" --- ")," --- ",C21-C29)</f>
        <v xml:space="preserve"> --- </v>
      </c>
      <c r="D101" s="96">
        <f t="shared" si="19"/>
        <v>4586</v>
      </c>
      <c r="E101" s="96">
        <f t="shared" si="19"/>
        <v>3692</v>
      </c>
      <c r="F101" s="96" t="str">
        <f t="shared" si="19"/>
        <v xml:space="preserve"> --- </v>
      </c>
      <c r="G101" s="96">
        <f t="shared" si="19"/>
        <v>3138</v>
      </c>
      <c r="H101" s="96" t="str">
        <f t="shared" si="19"/>
        <v xml:space="preserve"> --- </v>
      </c>
      <c r="I101" s="96" t="str">
        <f t="shared" si="19"/>
        <v xml:space="preserve"> --- </v>
      </c>
      <c r="J101" s="96">
        <f t="shared" si="19"/>
        <v>2546</v>
      </c>
      <c r="K101" s="96" t="str">
        <f t="shared" si="19"/>
        <v xml:space="preserve"> --- </v>
      </c>
      <c r="L101" s="96">
        <f t="shared" si="19"/>
        <v>4350</v>
      </c>
      <c r="M101" s="96" t="str">
        <f t="shared" si="19"/>
        <v xml:space="preserve"> --- </v>
      </c>
      <c r="N101" s="96">
        <f t="shared" si="19"/>
        <v>2659</v>
      </c>
      <c r="O101" s="97">
        <f t="shared" si="19"/>
        <v>5015</v>
      </c>
      <c r="P101" s="98">
        <f t="shared" si="19"/>
        <v>3590.5</v>
      </c>
    </row>
    <row r="103" spans="1:16">
      <c r="P103" s="17" t="s">
        <v>65</v>
      </c>
    </row>
    <row r="147" spans="1:16" ht="13.5" thickBot="1">
      <c r="P147" s="17" t="s">
        <v>66</v>
      </c>
    </row>
    <row r="148" spans="1:16" ht="16.5" thickBot="1">
      <c r="A148" s="169" t="s">
        <v>67</v>
      </c>
      <c r="B148" s="171" t="s">
        <v>2</v>
      </c>
      <c r="C148" s="172"/>
      <c r="D148" s="172"/>
      <c r="E148" s="172"/>
      <c r="F148" s="172"/>
      <c r="G148" s="172"/>
      <c r="H148" s="172"/>
      <c r="I148" s="172"/>
      <c r="J148" s="172"/>
      <c r="K148" s="172"/>
      <c r="L148" s="172"/>
      <c r="M148" s="172"/>
      <c r="N148" s="172"/>
      <c r="O148" s="172"/>
      <c r="P148" s="18"/>
    </row>
    <row r="149" spans="1:16" ht="114" customHeight="1" thickBot="1">
      <c r="A149" s="170"/>
      <c r="B149" s="19" t="s">
        <v>3</v>
      </c>
      <c r="C149" s="20" t="s">
        <v>4</v>
      </c>
      <c r="D149" s="20" t="s">
        <v>5</v>
      </c>
      <c r="E149" s="20" t="s">
        <v>6</v>
      </c>
      <c r="F149" s="20" t="s">
        <v>7</v>
      </c>
      <c r="G149" s="20" t="s">
        <v>8</v>
      </c>
      <c r="H149" s="20" t="s">
        <v>9</v>
      </c>
      <c r="I149" s="20" t="s">
        <v>10</v>
      </c>
      <c r="J149" s="20" t="s">
        <v>11</v>
      </c>
      <c r="K149" s="20" t="s">
        <v>12</v>
      </c>
      <c r="L149" s="20" t="s">
        <v>13</v>
      </c>
      <c r="M149" s="20" t="s">
        <v>14</v>
      </c>
      <c r="N149" s="20" t="s">
        <v>16</v>
      </c>
      <c r="O149" s="21" t="s">
        <v>15</v>
      </c>
      <c r="P149" s="22" t="s">
        <v>42</v>
      </c>
    </row>
    <row r="150" spans="1:16" ht="30" customHeight="1" thickBot="1">
      <c r="A150" s="82" t="s">
        <v>68</v>
      </c>
      <c r="B150" s="83">
        <f>IF(OR(B14=" --- ",B22=" --- ")," --- ",B14/B22*100-100)</f>
        <v>26.984433916658617</v>
      </c>
      <c r="C150" s="37" t="str">
        <f t="shared" ref="C150:P150" si="20">IF(OR(C14=" --- ",C22=" --- ")," --- ",C14/C22*100-100)</f>
        <v xml:space="preserve"> --- </v>
      </c>
      <c r="D150" s="37">
        <f t="shared" si="20"/>
        <v>-6.0004203446826381</v>
      </c>
      <c r="E150" s="37">
        <f t="shared" si="20"/>
        <v>-10</v>
      </c>
      <c r="F150" s="37" t="str">
        <f t="shared" si="20"/>
        <v xml:space="preserve"> --- </v>
      </c>
      <c r="G150" s="37">
        <f t="shared" si="20"/>
        <v>-9.2403814534692543</v>
      </c>
      <c r="H150" s="37" t="str">
        <f t="shared" si="20"/>
        <v xml:space="preserve"> --- </v>
      </c>
      <c r="I150" s="37" t="str">
        <f t="shared" si="20"/>
        <v xml:space="preserve"> --- </v>
      </c>
      <c r="J150" s="37">
        <f t="shared" si="20"/>
        <v>-5.1142832121902018</v>
      </c>
      <c r="K150" s="37" t="str">
        <f t="shared" si="20"/>
        <v xml:space="preserve"> --- </v>
      </c>
      <c r="L150" s="37">
        <f t="shared" si="20"/>
        <v>3.8374048066462336</v>
      </c>
      <c r="M150" s="37" t="str">
        <f t="shared" si="20"/>
        <v xml:space="preserve"> --- </v>
      </c>
      <c r="N150" s="37">
        <f t="shared" si="20"/>
        <v>-15.809123789522801</v>
      </c>
      <c r="O150" s="84">
        <f t="shared" si="20"/>
        <v>-9.5056359279311238</v>
      </c>
      <c r="P150" s="85">
        <f t="shared" si="20"/>
        <v>-2.7361686112156605</v>
      </c>
    </row>
    <row r="151" spans="1:16" ht="30" customHeight="1" thickBot="1">
      <c r="A151" s="82" t="s">
        <v>69</v>
      </c>
      <c r="B151" s="87">
        <f>IF(OR(B22=" --- ",B30=" --- ")," --- ",B22/B30*100-100)</f>
        <v>16.553977913004275</v>
      </c>
      <c r="C151" s="88" t="str">
        <f t="shared" ref="C151:P151" si="21">IF(OR(C22=" --- ",C30=" --- ")," --- ",C22/C30*100-100)</f>
        <v xml:space="preserve"> --- </v>
      </c>
      <c r="D151" s="88">
        <f t="shared" si="21"/>
        <v>12.695405021316915</v>
      </c>
      <c r="E151" s="88">
        <f t="shared" si="21"/>
        <v>-25.890736342042757</v>
      </c>
      <c r="F151" s="88" t="str">
        <f t="shared" si="21"/>
        <v xml:space="preserve"> --- </v>
      </c>
      <c r="G151" s="88">
        <f t="shared" si="21"/>
        <v>22.538616521155149</v>
      </c>
      <c r="H151" s="88" t="str">
        <f t="shared" si="21"/>
        <v xml:space="preserve"> --- </v>
      </c>
      <c r="I151" s="88" t="str">
        <f t="shared" si="21"/>
        <v xml:space="preserve"> --- </v>
      </c>
      <c r="J151" s="88">
        <f t="shared" si="21"/>
        <v>22.403258655804478</v>
      </c>
      <c r="K151" s="88" t="str">
        <f t="shared" si="21"/>
        <v xml:space="preserve"> --- </v>
      </c>
      <c r="L151" s="88">
        <f t="shared" si="21"/>
        <v>10.538974527167369</v>
      </c>
      <c r="M151" s="88" t="str">
        <f t="shared" si="21"/>
        <v xml:space="preserve"> --- </v>
      </c>
      <c r="N151" s="88">
        <f t="shared" si="21"/>
        <v>8.5211445935679819</v>
      </c>
      <c r="O151" s="89">
        <f t="shared" si="21"/>
        <v>20.773930753564144</v>
      </c>
      <c r="P151" s="90">
        <f t="shared" si="21"/>
        <v>9.0483747400678567</v>
      </c>
    </row>
    <row r="152" spans="1:16" ht="15" customHeight="1" thickBot="1">
      <c r="A152" s="100"/>
      <c r="B152" s="40"/>
      <c r="C152" s="40"/>
      <c r="D152" s="40"/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101"/>
    </row>
    <row r="153" spans="1:16" ht="30" customHeight="1" thickBot="1">
      <c r="A153" s="91" t="s">
        <v>70</v>
      </c>
      <c r="B153" s="92">
        <f>IF(OR(B14=" --- ",B22=" --- ")," --- ",B14-B22)</f>
        <v>2791</v>
      </c>
      <c r="C153" s="41" t="str">
        <f t="shared" ref="C153:P153" si="22">IF(OR(C14=" --- ",C22=" --- ")," --- ",C14-C22)</f>
        <v xml:space="preserve"> --- </v>
      </c>
      <c r="D153" s="41">
        <f t="shared" si="22"/>
        <v>-571</v>
      </c>
      <c r="E153" s="41">
        <f t="shared" si="22"/>
        <v>-936</v>
      </c>
      <c r="F153" s="41" t="str">
        <f t="shared" si="22"/>
        <v xml:space="preserve"> --- </v>
      </c>
      <c r="G153" s="41">
        <f t="shared" si="22"/>
        <v>-843</v>
      </c>
      <c r="H153" s="41" t="str">
        <f t="shared" si="22"/>
        <v xml:space="preserve"> --- </v>
      </c>
      <c r="I153" s="41" t="str">
        <f t="shared" si="22"/>
        <v xml:space="preserve"> --- </v>
      </c>
      <c r="J153" s="41">
        <f t="shared" si="22"/>
        <v>-584</v>
      </c>
      <c r="K153" s="41" t="str">
        <f t="shared" si="22"/>
        <v xml:space="preserve"> --- </v>
      </c>
      <c r="L153" s="41">
        <f t="shared" si="22"/>
        <v>388</v>
      </c>
      <c r="M153" s="41" t="str">
        <f t="shared" si="22"/>
        <v xml:space="preserve"> --- </v>
      </c>
      <c r="N153" s="41">
        <f t="shared" si="22"/>
        <v>-1355</v>
      </c>
      <c r="O153" s="93">
        <f t="shared" si="22"/>
        <v>-1071</v>
      </c>
      <c r="P153" s="94">
        <f t="shared" si="22"/>
        <v>-272.625</v>
      </c>
    </row>
    <row r="154" spans="1:16" ht="30" customHeight="1" thickBot="1">
      <c r="A154" s="91" t="s">
        <v>71</v>
      </c>
      <c r="B154" s="95">
        <f>IF(OR(B22=" --- ",B30=" --- ")," --- ",B22-B30)</f>
        <v>1469</v>
      </c>
      <c r="C154" s="96" t="str">
        <f t="shared" ref="C154:P154" si="23">IF(OR(C22=" --- ",C30=" --- ")," --- ",C22-C30)</f>
        <v xml:space="preserve"> --- </v>
      </c>
      <c r="D154" s="96">
        <f t="shared" si="23"/>
        <v>1072</v>
      </c>
      <c r="E154" s="96">
        <f t="shared" si="23"/>
        <v>-3270</v>
      </c>
      <c r="F154" s="96" t="str">
        <f t="shared" si="23"/>
        <v xml:space="preserve"> --- </v>
      </c>
      <c r="G154" s="96">
        <f t="shared" si="23"/>
        <v>1678</v>
      </c>
      <c r="H154" s="96" t="str">
        <f t="shared" si="23"/>
        <v xml:space="preserve"> --- </v>
      </c>
      <c r="I154" s="96" t="str">
        <f t="shared" si="23"/>
        <v xml:space="preserve"> --- </v>
      </c>
      <c r="J154" s="96">
        <f t="shared" si="23"/>
        <v>2090</v>
      </c>
      <c r="K154" s="96" t="str">
        <f t="shared" si="23"/>
        <v xml:space="preserve"> --- </v>
      </c>
      <c r="L154" s="96">
        <f t="shared" si="23"/>
        <v>964</v>
      </c>
      <c r="M154" s="96" t="str">
        <f t="shared" si="23"/>
        <v xml:space="preserve"> --- </v>
      </c>
      <c r="N154" s="96">
        <f t="shared" si="23"/>
        <v>673</v>
      </c>
      <c r="O154" s="97">
        <f t="shared" si="23"/>
        <v>1938</v>
      </c>
      <c r="P154" s="98">
        <f t="shared" si="23"/>
        <v>826.75</v>
      </c>
    </row>
    <row r="156" spans="1:16">
      <c r="P156" s="17" t="s">
        <v>72</v>
      </c>
    </row>
  </sheetData>
  <mergeCells count="7">
    <mergeCell ref="A148:A149"/>
    <mergeCell ref="B148:O148"/>
    <mergeCell ref="A2:P2"/>
    <mergeCell ref="A6:A7"/>
    <mergeCell ref="B6:O6"/>
    <mergeCell ref="A95:A96"/>
    <mergeCell ref="B95:O95"/>
  </mergeCells>
  <conditionalFormatting sqref="B9">
    <cfRule type="expression" dxfId="39" priority="9" stopIfTrue="1">
      <formula>B9&gt;B17</formula>
    </cfRule>
    <cfRule type="expression" dxfId="38" priority="10" stopIfTrue="1">
      <formula>B9&lt;B17</formula>
    </cfRule>
  </conditionalFormatting>
  <conditionalFormatting sqref="C9:E9">
    <cfRule type="expression" dxfId="37" priority="7" stopIfTrue="1">
      <formula>C9&gt;C17</formula>
    </cfRule>
    <cfRule type="expression" dxfId="36" priority="8" stopIfTrue="1">
      <formula>C9&lt;C17</formula>
    </cfRule>
  </conditionalFormatting>
  <conditionalFormatting sqref="B10">
    <cfRule type="expression" dxfId="35" priority="5" stopIfTrue="1">
      <formula>B10&gt;B18</formula>
    </cfRule>
    <cfRule type="expression" dxfId="34" priority="6" stopIfTrue="1">
      <formula>B10&lt;B18</formula>
    </cfRule>
  </conditionalFormatting>
  <conditionalFormatting sqref="C9:O9">
    <cfRule type="expression" dxfId="33" priority="3" stopIfTrue="1">
      <formula>C9&gt;C17</formula>
    </cfRule>
    <cfRule type="expression" dxfId="32" priority="4" stopIfTrue="1">
      <formula>C9&lt;C17</formula>
    </cfRule>
  </conditionalFormatting>
  <conditionalFormatting sqref="C10:O10">
    <cfRule type="expression" dxfId="31" priority="1" stopIfTrue="1">
      <formula>C10&gt;C18</formula>
    </cfRule>
    <cfRule type="expression" dxfId="30" priority="2" stopIfTrue="1">
      <formula>C10&lt;C18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1" manualBreakCount="1">
    <brk id="91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G156"/>
  <sheetViews>
    <sheetView view="pageBreakPreview" zoomScale="70" zoomScaleNormal="60" zoomScaleSheetLayoutView="70" workbookViewId="0"/>
  </sheetViews>
  <sheetFormatPr defaultRowHeight="12.75"/>
  <cols>
    <col min="1" max="1" width="48.85546875" style="13" customWidth="1"/>
    <col min="2" max="16" width="10.7109375" style="13" customWidth="1"/>
    <col min="17" max="18" width="9.28515625" style="13" bestFit="1" customWidth="1"/>
    <col min="19" max="16384" width="9.140625" style="13"/>
  </cols>
  <sheetData>
    <row r="1" spans="1:33" ht="14.25">
      <c r="P1" s="45" t="s">
        <v>39</v>
      </c>
    </row>
    <row r="2" spans="1:33" s="107" customFormat="1" ht="29.25" customHeight="1">
      <c r="A2" s="173" t="s">
        <v>52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</row>
    <row r="3" spans="1:33" ht="19.5" customHeight="1">
      <c r="A3" s="15"/>
      <c r="P3" s="14"/>
    </row>
    <row r="4" spans="1:33" ht="29.25" customHeight="1">
      <c r="A4" s="3" t="s">
        <v>21</v>
      </c>
      <c r="B4" s="46"/>
      <c r="C4" s="46"/>
      <c r="D4" s="46"/>
      <c r="E4" s="46"/>
      <c r="F4" s="47"/>
      <c r="G4" s="46"/>
      <c r="H4" s="46"/>
      <c r="I4" s="46"/>
      <c r="J4" s="46"/>
      <c r="K4" s="46"/>
      <c r="L4" s="46"/>
      <c r="M4" s="46"/>
      <c r="N4" s="46"/>
      <c r="O4" s="16"/>
      <c r="P4" s="2" t="s">
        <v>1</v>
      </c>
    </row>
    <row r="5" spans="1:33" ht="23.25" customHeight="1" thickBot="1"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7" t="s">
        <v>44</v>
      </c>
      <c r="Q5" s="105"/>
    </row>
    <row r="6" spans="1:33" ht="16.5" customHeight="1" thickBot="1">
      <c r="A6" s="169" t="s">
        <v>53</v>
      </c>
      <c r="B6" s="171" t="s">
        <v>2</v>
      </c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  <c r="P6" s="18"/>
    </row>
    <row r="7" spans="1:33" s="15" customFormat="1" ht="114" customHeight="1" thickBot="1">
      <c r="A7" s="170"/>
      <c r="B7" s="19" t="s">
        <v>3</v>
      </c>
      <c r="C7" s="20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10</v>
      </c>
      <c r="J7" s="20" t="s">
        <v>11</v>
      </c>
      <c r="K7" s="20" t="s">
        <v>12</v>
      </c>
      <c r="L7" s="20" t="s">
        <v>13</v>
      </c>
      <c r="M7" s="20" t="s">
        <v>14</v>
      </c>
      <c r="N7" s="20" t="s">
        <v>16</v>
      </c>
      <c r="O7" s="21" t="s">
        <v>15</v>
      </c>
      <c r="P7" s="22" t="s">
        <v>42</v>
      </c>
      <c r="Q7" s="23"/>
      <c r="R7" s="23"/>
      <c r="S7" s="23"/>
      <c r="T7" s="24"/>
      <c r="U7" s="24"/>
      <c r="V7" s="24"/>
      <c r="W7" s="24"/>
    </row>
    <row r="8" spans="1:33" s="15" customFormat="1" ht="30" customHeight="1" thickBot="1">
      <c r="A8" s="25">
        <v>2011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7"/>
      <c r="Q8" s="23"/>
      <c r="R8" s="23"/>
      <c r="S8" s="23"/>
      <c r="T8" s="24"/>
      <c r="U8" s="24"/>
      <c r="V8" s="24"/>
      <c r="W8" s="24"/>
    </row>
    <row r="9" spans="1:33" s="43" customFormat="1" ht="30" customHeight="1">
      <c r="A9" s="28" t="s">
        <v>17</v>
      </c>
      <c r="B9" s="56">
        <v>3.33</v>
      </c>
      <c r="C9" s="48">
        <v>0</v>
      </c>
      <c r="D9" s="48">
        <v>3.37</v>
      </c>
      <c r="E9" s="48">
        <v>3.51</v>
      </c>
      <c r="F9" s="48">
        <v>0</v>
      </c>
      <c r="G9" s="48">
        <v>3.4</v>
      </c>
      <c r="H9" s="48">
        <v>0</v>
      </c>
      <c r="I9" s="48">
        <v>0</v>
      </c>
      <c r="J9" s="48">
        <v>3.88</v>
      </c>
      <c r="K9" s="48">
        <v>0</v>
      </c>
      <c r="L9" s="48">
        <v>3.3104183823529412</v>
      </c>
      <c r="M9" s="48">
        <v>0</v>
      </c>
      <c r="N9" s="48">
        <v>3.75</v>
      </c>
      <c r="O9" s="61">
        <v>2.78</v>
      </c>
      <c r="P9" s="55">
        <f t="shared" ref="P9:P14" si="0">SUM(B9:O9)/COUNTIF(B9:O9,"&gt;0")</f>
        <v>3.4163022977941182</v>
      </c>
    </row>
    <row r="10" spans="1:33" s="30" customFormat="1" ht="30" customHeight="1">
      <c r="A10" s="29" t="s">
        <v>19</v>
      </c>
      <c r="B10" s="57">
        <v>14</v>
      </c>
      <c r="C10" s="49">
        <v>0</v>
      </c>
      <c r="D10" s="49">
        <v>18.767800000000001</v>
      </c>
      <c r="E10" s="49">
        <v>20</v>
      </c>
      <c r="F10" s="49">
        <v>0</v>
      </c>
      <c r="G10" s="49">
        <v>18.98</v>
      </c>
      <c r="H10" s="49">
        <v>0</v>
      </c>
      <c r="I10" s="49">
        <v>0</v>
      </c>
      <c r="J10" s="49">
        <v>17</v>
      </c>
      <c r="K10" s="49">
        <v>0</v>
      </c>
      <c r="L10" s="49">
        <v>17.32</v>
      </c>
      <c r="M10" s="49">
        <v>0</v>
      </c>
      <c r="N10" s="49">
        <v>23.3</v>
      </c>
      <c r="O10" s="63">
        <v>16.98</v>
      </c>
      <c r="P10" s="50">
        <f t="shared" si="0"/>
        <v>18.293475000000001</v>
      </c>
    </row>
    <row r="11" spans="1:33" s="43" customFormat="1" ht="30" customHeight="1">
      <c r="A11" s="31" t="s">
        <v>18</v>
      </c>
      <c r="B11" s="58">
        <v>25884</v>
      </c>
      <c r="C11" s="51">
        <v>0</v>
      </c>
      <c r="D11" s="51">
        <v>24182</v>
      </c>
      <c r="E11" s="51">
        <v>25500</v>
      </c>
      <c r="F11" s="51">
        <v>0</v>
      </c>
      <c r="G11" s="51">
        <v>24150</v>
      </c>
      <c r="H11" s="51">
        <v>0</v>
      </c>
      <c r="I11" s="51">
        <v>0</v>
      </c>
      <c r="J11" s="51">
        <v>24559</v>
      </c>
      <c r="K11" s="51">
        <v>0</v>
      </c>
      <c r="L11" s="51">
        <v>25527</v>
      </c>
      <c r="M11" s="51">
        <v>0</v>
      </c>
      <c r="N11" s="51">
        <v>23814</v>
      </c>
      <c r="O11" s="65">
        <v>25959</v>
      </c>
      <c r="P11" s="52">
        <f t="shared" si="0"/>
        <v>24946.875</v>
      </c>
    </row>
    <row r="12" spans="1:33" s="69" customFormat="1" ht="30" customHeight="1" thickBot="1">
      <c r="A12" s="32" t="s">
        <v>20</v>
      </c>
      <c r="B12" s="59">
        <v>15323</v>
      </c>
      <c r="C12" s="53">
        <v>0</v>
      </c>
      <c r="D12" s="53">
        <v>14125</v>
      </c>
      <c r="E12" s="53">
        <v>14040</v>
      </c>
      <c r="F12" s="53">
        <v>0</v>
      </c>
      <c r="G12" s="53">
        <v>13096</v>
      </c>
      <c r="H12" s="53">
        <v>0</v>
      </c>
      <c r="I12" s="53">
        <v>0</v>
      </c>
      <c r="J12" s="53">
        <v>15350</v>
      </c>
      <c r="K12" s="53">
        <v>0</v>
      </c>
      <c r="L12" s="53">
        <v>15154</v>
      </c>
      <c r="M12" s="53">
        <v>0</v>
      </c>
      <c r="N12" s="53">
        <v>14012</v>
      </c>
      <c r="O12" s="67">
        <v>14428</v>
      </c>
      <c r="P12" s="54">
        <f t="shared" si="0"/>
        <v>14441</v>
      </c>
    </row>
    <row r="13" spans="1:33" s="43" customFormat="1" ht="30" customHeight="1" thickBot="1">
      <c r="A13" s="33" t="s">
        <v>54</v>
      </c>
      <c r="B13" s="34">
        <f>IF(B9=0," --- ",ROUND(12*(1/B9*B11),))</f>
        <v>93276</v>
      </c>
      <c r="C13" s="34" t="str">
        <f t="shared" ref="C13:O14" si="1">IF(C9=0," --- ",ROUND(12*(1/C9*C11),))</f>
        <v xml:space="preserve"> --- </v>
      </c>
      <c r="D13" s="34">
        <f t="shared" si="1"/>
        <v>86108</v>
      </c>
      <c r="E13" s="34">
        <f t="shared" si="1"/>
        <v>87179</v>
      </c>
      <c r="F13" s="34" t="str">
        <f t="shared" si="1"/>
        <v xml:space="preserve"> --- </v>
      </c>
      <c r="G13" s="34">
        <f t="shared" si="1"/>
        <v>85235</v>
      </c>
      <c r="H13" s="34" t="str">
        <f t="shared" si="1"/>
        <v xml:space="preserve"> --- </v>
      </c>
      <c r="I13" s="34" t="str">
        <f t="shared" si="1"/>
        <v xml:space="preserve"> --- </v>
      </c>
      <c r="J13" s="34">
        <f t="shared" si="1"/>
        <v>75956</v>
      </c>
      <c r="K13" s="34" t="str">
        <f t="shared" si="1"/>
        <v xml:space="preserve"> --- </v>
      </c>
      <c r="L13" s="34">
        <f t="shared" si="1"/>
        <v>92533</v>
      </c>
      <c r="M13" s="34" t="str">
        <f t="shared" si="1"/>
        <v xml:space="preserve"> --- </v>
      </c>
      <c r="N13" s="34">
        <f t="shared" si="1"/>
        <v>76205</v>
      </c>
      <c r="O13" s="70">
        <f t="shared" si="1"/>
        <v>112053</v>
      </c>
      <c r="P13" s="71">
        <f t="shared" si="0"/>
        <v>88568.125</v>
      </c>
      <c r="Q13" s="36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36"/>
    </row>
    <row r="14" spans="1:33" s="43" customFormat="1" ht="30" customHeight="1" thickBot="1">
      <c r="A14" s="33" t="s">
        <v>55</v>
      </c>
      <c r="B14" s="60">
        <f>IF(B10=0," --- ",ROUND(12*(1/B10*B12),))</f>
        <v>13134</v>
      </c>
      <c r="C14" s="60" t="str">
        <f t="shared" si="1"/>
        <v xml:space="preserve"> --- </v>
      </c>
      <c r="D14" s="60">
        <f t="shared" si="1"/>
        <v>9031</v>
      </c>
      <c r="E14" s="60">
        <f t="shared" si="1"/>
        <v>8424</v>
      </c>
      <c r="F14" s="60" t="str">
        <f t="shared" si="1"/>
        <v xml:space="preserve"> --- </v>
      </c>
      <c r="G14" s="60">
        <f t="shared" si="1"/>
        <v>8280</v>
      </c>
      <c r="H14" s="60" t="str">
        <f t="shared" si="1"/>
        <v xml:space="preserve"> --- </v>
      </c>
      <c r="I14" s="60" t="str">
        <f t="shared" si="1"/>
        <v xml:space="preserve"> --- </v>
      </c>
      <c r="J14" s="60">
        <f t="shared" si="1"/>
        <v>10835</v>
      </c>
      <c r="K14" s="60" t="str">
        <f t="shared" si="1"/>
        <v xml:space="preserve"> --- </v>
      </c>
      <c r="L14" s="60">
        <f t="shared" si="1"/>
        <v>10499</v>
      </c>
      <c r="M14" s="60" t="str">
        <f t="shared" si="1"/>
        <v xml:space="preserve"> --- </v>
      </c>
      <c r="N14" s="60">
        <f t="shared" si="1"/>
        <v>7216</v>
      </c>
      <c r="O14" s="73">
        <f t="shared" si="1"/>
        <v>10196</v>
      </c>
      <c r="P14" s="71">
        <f t="shared" si="0"/>
        <v>9701.875</v>
      </c>
      <c r="Q14" s="36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</row>
    <row r="15" spans="1:33" s="43" customFormat="1" ht="30" customHeight="1" thickBot="1">
      <c r="A15" s="33" t="s">
        <v>56</v>
      </c>
      <c r="B15" s="60">
        <f>IF(B9=0," --- ",B13+B14)</f>
        <v>106410</v>
      </c>
      <c r="C15" s="60" t="str">
        <f t="shared" ref="C15:P15" si="2">IF(C9=0," --- ",C13+C14)</f>
        <v xml:space="preserve"> --- </v>
      </c>
      <c r="D15" s="60">
        <f t="shared" si="2"/>
        <v>95139</v>
      </c>
      <c r="E15" s="60">
        <f t="shared" si="2"/>
        <v>95603</v>
      </c>
      <c r="F15" s="60" t="str">
        <f t="shared" si="2"/>
        <v xml:space="preserve"> --- </v>
      </c>
      <c r="G15" s="60">
        <f t="shared" si="2"/>
        <v>93515</v>
      </c>
      <c r="H15" s="60" t="str">
        <f t="shared" si="2"/>
        <v xml:space="preserve"> --- </v>
      </c>
      <c r="I15" s="60" t="str">
        <f t="shared" si="2"/>
        <v xml:space="preserve"> --- </v>
      </c>
      <c r="J15" s="60">
        <f t="shared" si="2"/>
        <v>86791</v>
      </c>
      <c r="K15" s="60" t="str">
        <f t="shared" si="2"/>
        <v xml:space="preserve"> --- </v>
      </c>
      <c r="L15" s="60">
        <f t="shared" si="2"/>
        <v>103032</v>
      </c>
      <c r="M15" s="60" t="str">
        <f t="shared" si="2"/>
        <v xml:space="preserve"> --- </v>
      </c>
      <c r="N15" s="60">
        <f t="shared" si="2"/>
        <v>83421</v>
      </c>
      <c r="O15" s="73">
        <f t="shared" si="2"/>
        <v>122249</v>
      </c>
      <c r="P15" s="71">
        <f t="shared" si="2"/>
        <v>98270</v>
      </c>
      <c r="Q15" s="36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2"/>
      <c r="AD15" s="72"/>
      <c r="AE15" s="72"/>
      <c r="AF15" s="72"/>
    </row>
    <row r="16" spans="1:33" s="15" customFormat="1" ht="30" customHeight="1" thickBot="1">
      <c r="A16" s="25">
        <v>2010</v>
      </c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6"/>
      <c r="Q16" s="23"/>
      <c r="R16" s="23"/>
      <c r="S16" s="23"/>
      <c r="T16" s="24"/>
      <c r="U16" s="24"/>
      <c r="V16" s="24"/>
      <c r="W16" s="24"/>
    </row>
    <row r="17" spans="1:23" s="43" customFormat="1" ht="30" customHeight="1">
      <c r="A17" s="28" t="s">
        <v>17</v>
      </c>
      <c r="B17" s="77">
        <v>3.18</v>
      </c>
      <c r="C17" s="48">
        <v>0</v>
      </c>
      <c r="D17" s="48">
        <v>3.37</v>
      </c>
      <c r="E17" s="48">
        <v>3.51</v>
      </c>
      <c r="F17" s="48">
        <v>0</v>
      </c>
      <c r="G17" s="48">
        <v>3.4</v>
      </c>
      <c r="H17" s="48">
        <v>0</v>
      </c>
      <c r="I17" s="48">
        <v>0</v>
      </c>
      <c r="J17" s="48">
        <v>3.88</v>
      </c>
      <c r="K17" s="48">
        <v>0</v>
      </c>
      <c r="L17" s="48">
        <v>3.3104183823529412</v>
      </c>
      <c r="M17" s="48">
        <v>0</v>
      </c>
      <c r="N17" s="48">
        <v>3.85</v>
      </c>
      <c r="O17" s="61">
        <v>2.78</v>
      </c>
      <c r="P17" s="62">
        <f t="shared" ref="P17:P22" si="3">SUM(B17:O17)/COUNTIF(B17:O17,"&gt;0")</f>
        <v>3.4100522977941181</v>
      </c>
      <c r="R17" s="104"/>
      <c r="S17" s="104"/>
    </row>
    <row r="18" spans="1:23" s="30" customFormat="1" ht="30" customHeight="1">
      <c r="A18" s="29" t="s">
        <v>19</v>
      </c>
      <c r="B18" s="78">
        <v>19.89</v>
      </c>
      <c r="C18" s="49">
        <v>0</v>
      </c>
      <c r="D18" s="49">
        <v>18.767800000000001</v>
      </c>
      <c r="E18" s="49">
        <v>20</v>
      </c>
      <c r="F18" s="49">
        <v>0</v>
      </c>
      <c r="G18" s="49">
        <v>18.98</v>
      </c>
      <c r="H18" s="49">
        <v>0</v>
      </c>
      <c r="I18" s="49">
        <v>0</v>
      </c>
      <c r="J18" s="49">
        <v>17</v>
      </c>
      <c r="K18" s="49">
        <v>0</v>
      </c>
      <c r="L18" s="49">
        <v>16.98</v>
      </c>
      <c r="M18" s="49">
        <v>0</v>
      </c>
      <c r="N18" s="49">
        <v>19.600000000000001</v>
      </c>
      <c r="O18" s="63">
        <v>16.98</v>
      </c>
      <c r="P18" s="64">
        <f t="shared" si="3"/>
        <v>18.524725</v>
      </c>
      <c r="R18" s="104"/>
      <c r="S18" s="104"/>
    </row>
    <row r="19" spans="1:23" s="43" customFormat="1" ht="30" customHeight="1">
      <c r="A19" s="31" t="s">
        <v>18</v>
      </c>
      <c r="B19" s="79">
        <v>25884</v>
      </c>
      <c r="C19" s="51">
        <v>0</v>
      </c>
      <c r="D19" s="51">
        <v>24182</v>
      </c>
      <c r="E19" s="51">
        <v>25600</v>
      </c>
      <c r="F19" s="51">
        <v>0</v>
      </c>
      <c r="G19" s="51">
        <v>24066</v>
      </c>
      <c r="H19" s="51">
        <v>0</v>
      </c>
      <c r="I19" s="51">
        <v>0</v>
      </c>
      <c r="J19" s="51">
        <v>24862</v>
      </c>
      <c r="K19" s="51">
        <v>0</v>
      </c>
      <c r="L19" s="51">
        <v>25823</v>
      </c>
      <c r="M19" s="51">
        <v>0</v>
      </c>
      <c r="N19" s="51">
        <v>24306</v>
      </c>
      <c r="O19" s="65">
        <v>26001</v>
      </c>
      <c r="P19" s="66">
        <f t="shared" si="3"/>
        <v>25090.5</v>
      </c>
      <c r="R19" s="104"/>
      <c r="S19" s="104"/>
    </row>
    <row r="20" spans="1:23" s="69" customFormat="1" ht="30" customHeight="1" thickBot="1">
      <c r="A20" s="32" t="s">
        <v>20</v>
      </c>
      <c r="B20" s="80">
        <v>17143</v>
      </c>
      <c r="C20" s="53">
        <v>0</v>
      </c>
      <c r="D20" s="53">
        <v>15027</v>
      </c>
      <c r="E20" s="53">
        <v>15600</v>
      </c>
      <c r="F20" s="53">
        <v>0</v>
      </c>
      <c r="G20" s="53">
        <v>14429</v>
      </c>
      <c r="H20" s="53">
        <v>0</v>
      </c>
      <c r="I20" s="53">
        <v>0</v>
      </c>
      <c r="J20" s="53">
        <v>16177</v>
      </c>
      <c r="K20" s="53">
        <v>0</v>
      </c>
      <c r="L20" s="53">
        <v>14307</v>
      </c>
      <c r="M20" s="53">
        <v>0</v>
      </c>
      <c r="N20" s="53">
        <v>14000</v>
      </c>
      <c r="O20" s="67">
        <v>15943</v>
      </c>
      <c r="P20" s="68">
        <f t="shared" si="3"/>
        <v>15328.25</v>
      </c>
      <c r="R20" s="104"/>
      <c r="S20" s="104"/>
    </row>
    <row r="21" spans="1:23" s="69" customFormat="1" ht="30" customHeight="1" thickBot="1">
      <c r="A21" s="33" t="s">
        <v>54</v>
      </c>
      <c r="B21" s="34">
        <f>IF(B17=0," --- ",ROUND(12*(1/B17*B19),))</f>
        <v>97675</v>
      </c>
      <c r="C21" s="34" t="str">
        <f t="shared" ref="C21:O22" si="4">IF(C17=0," --- ",ROUND(12*(1/C17*C19),))</f>
        <v xml:space="preserve"> --- </v>
      </c>
      <c r="D21" s="34">
        <f t="shared" si="4"/>
        <v>86108</v>
      </c>
      <c r="E21" s="34">
        <f t="shared" si="4"/>
        <v>87521</v>
      </c>
      <c r="F21" s="34" t="str">
        <f t="shared" si="4"/>
        <v xml:space="preserve"> --- </v>
      </c>
      <c r="G21" s="34">
        <f t="shared" si="4"/>
        <v>84939</v>
      </c>
      <c r="H21" s="34" t="str">
        <f t="shared" si="4"/>
        <v xml:space="preserve"> --- </v>
      </c>
      <c r="I21" s="34" t="str">
        <f t="shared" si="4"/>
        <v xml:space="preserve"> --- </v>
      </c>
      <c r="J21" s="34">
        <f t="shared" si="4"/>
        <v>76893</v>
      </c>
      <c r="K21" s="34" t="str">
        <f t="shared" si="4"/>
        <v xml:space="preserve"> --- </v>
      </c>
      <c r="L21" s="34">
        <f t="shared" si="4"/>
        <v>93606</v>
      </c>
      <c r="M21" s="34" t="str">
        <f t="shared" si="4"/>
        <v xml:space="preserve"> --- </v>
      </c>
      <c r="N21" s="34">
        <f t="shared" si="4"/>
        <v>75759</v>
      </c>
      <c r="O21" s="70">
        <f t="shared" si="4"/>
        <v>112235</v>
      </c>
      <c r="P21" s="71">
        <f t="shared" si="3"/>
        <v>89342</v>
      </c>
    </row>
    <row r="22" spans="1:23" s="69" customFormat="1" ht="30" customHeight="1" thickBot="1">
      <c r="A22" s="33" t="s">
        <v>55</v>
      </c>
      <c r="B22" s="60">
        <f>IF(B18=0," --- ",ROUND(12*(1/B18*B20),))</f>
        <v>10343</v>
      </c>
      <c r="C22" s="60" t="str">
        <f t="shared" si="4"/>
        <v xml:space="preserve"> --- </v>
      </c>
      <c r="D22" s="60">
        <f t="shared" si="4"/>
        <v>9608</v>
      </c>
      <c r="E22" s="60">
        <f t="shared" si="4"/>
        <v>9360</v>
      </c>
      <c r="F22" s="60" t="str">
        <f t="shared" si="4"/>
        <v xml:space="preserve"> --- </v>
      </c>
      <c r="G22" s="60">
        <f t="shared" si="4"/>
        <v>9123</v>
      </c>
      <c r="H22" s="60" t="str">
        <f t="shared" si="4"/>
        <v xml:space="preserve"> --- </v>
      </c>
      <c r="I22" s="60" t="str">
        <f t="shared" si="4"/>
        <v xml:space="preserve"> --- </v>
      </c>
      <c r="J22" s="60">
        <f t="shared" si="4"/>
        <v>11419</v>
      </c>
      <c r="K22" s="60" t="str">
        <f t="shared" si="4"/>
        <v xml:space="preserve"> --- </v>
      </c>
      <c r="L22" s="60">
        <f t="shared" si="4"/>
        <v>10111</v>
      </c>
      <c r="M22" s="60" t="str">
        <f t="shared" si="4"/>
        <v xml:space="preserve"> --- </v>
      </c>
      <c r="N22" s="60">
        <f t="shared" si="4"/>
        <v>8571</v>
      </c>
      <c r="O22" s="73">
        <f t="shared" si="4"/>
        <v>11267</v>
      </c>
      <c r="P22" s="71">
        <f t="shared" si="3"/>
        <v>9975.25</v>
      </c>
    </row>
    <row r="23" spans="1:23" s="43" customFormat="1" ht="30" customHeight="1" thickBot="1">
      <c r="A23" s="33" t="s">
        <v>56</v>
      </c>
      <c r="B23" s="60">
        <f>IF(B17=0," --- ",B21+B22)</f>
        <v>108018</v>
      </c>
      <c r="C23" s="60" t="str">
        <f t="shared" ref="C23:P23" si="5">IF(C17=0," --- ",C21+C22)</f>
        <v xml:space="preserve"> --- </v>
      </c>
      <c r="D23" s="60">
        <f t="shared" si="5"/>
        <v>95716</v>
      </c>
      <c r="E23" s="60">
        <f t="shared" si="5"/>
        <v>96881</v>
      </c>
      <c r="F23" s="60" t="str">
        <f t="shared" si="5"/>
        <v xml:space="preserve"> --- </v>
      </c>
      <c r="G23" s="60">
        <f t="shared" si="5"/>
        <v>94062</v>
      </c>
      <c r="H23" s="60" t="str">
        <f t="shared" si="5"/>
        <v xml:space="preserve"> --- </v>
      </c>
      <c r="I23" s="60" t="str">
        <f t="shared" si="5"/>
        <v xml:space="preserve"> --- </v>
      </c>
      <c r="J23" s="60">
        <f t="shared" si="5"/>
        <v>88312</v>
      </c>
      <c r="K23" s="60" t="str">
        <f t="shared" si="5"/>
        <v xml:space="preserve"> --- </v>
      </c>
      <c r="L23" s="60">
        <f t="shared" si="5"/>
        <v>103717</v>
      </c>
      <c r="M23" s="60" t="str">
        <f t="shared" si="5"/>
        <v xml:space="preserve"> --- </v>
      </c>
      <c r="N23" s="60">
        <f t="shared" si="5"/>
        <v>84330</v>
      </c>
      <c r="O23" s="73">
        <f t="shared" si="5"/>
        <v>123502</v>
      </c>
      <c r="P23" s="71">
        <f t="shared" si="5"/>
        <v>99317.25</v>
      </c>
    </row>
    <row r="24" spans="1:23" s="15" customFormat="1" ht="30" customHeight="1" thickBot="1">
      <c r="A24" s="25">
        <v>2009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35"/>
      <c r="Q24" s="23"/>
      <c r="R24" s="23"/>
      <c r="S24" s="23"/>
      <c r="T24" s="24"/>
      <c r="U24" s="24"/>
      <c r="V24" s="24"/>
      <c r="W24" s="24"/>
    </row>
    <row r="25" spans="1:23" s="43" customFormat="1" ht="30" customHeight="1">
      <c r="A25" s="28" t="s">
        <v>17</v>
      </c>
      <c r="B25" s="77">
        <v>3.18</v>
      </c>
      <c r="C25" s="48">
        <v>0</v>
      </c>
      <c r="D25" s="48">
        <v>3.45</v>
      </c>
      <c r="E25" s="48">
        <v>3.51</v>
      </c>
      <c r="F25" s="48">
        <v>0</v>
      </c>
      <c r="G25" s="48">
        <v>3.4</v>
      </c>
      <c r="H25" s="48">
        <v>0</v>
      </c>
      <c r="I25" s="48">
        <v>0</v>
      </c>
      <c r="J25" s="48">
        <v>3.88</v>
      </c>
      <c r="K25" s="48">
        <v>0</v>
      </c>
      <c r="L25" s="48">
        <v>3.3104183823529412</v>
      </c>
      <c r="M25" s="48">
        <v>0</v>
      </c>
      <c r="N25" s="48">
        <v>3.71</v>
      </c>
      <c r="O25" s="61">
        <v>2.78</v>
      </c>
      <c r="P25" s="62">
        <f t="shared" ref="P25:P30" si="6">SUM(B25:O25)/COUNTIF(B25:O25,"&gt;0")</f>
        <v>3.4025522977941183</v>
      </c>
      <c r="R25" s="104"/>
      <c r="S25" s="104"/>
    </row>
    <row r="26" spans="1:23" s="30" customFormat="1" ht="30" customHeight="1">
      <c r="A26" s="29" t="s">
        <v>19</v>
      </c>
      <c r="B26" s="78">
        <v>19.89</v>
      </c>
      <c r="C26" s="49">
        <v>0</v>
      </c>
      <c r="D26" s="49">
        <v>17.98</v>
      </c>
      <c r="E26" s="49">
        <v>12</v>
      </c>
      <c r="F26" s="49">
        <v>0</v>
      </c>
      <c r="G26" s="49">
        <v>18.98</v>
      </c>
      <c r="H26" s="49">
        <v>0</v>
      </c>
      <c r="I26" s="49">
        <v>0</v>
      </c>
      <c r="J26" s="49">
        <v>17</v>
      </c>
      <c r="K26" s="49">
        <v>0</v>
      </c>
      <c r="L26" s="49">
        <v>16.98</v>
      </c>
      <c r="M26" s="49">
        <v>0</v>
      </c>
      <c r="N26" s="49">
        <v>18.7</v>
      </c>
      <c r="O26" s="63">
        <v>16.98</v>
      </c>
      <c r="P26" s="64">
        <f t="shared" si="6"/>
        <v>17.313750000000002</v>
      </c>
      <c r="R26" s="104"/>
      <c r="S26" s="104"/>
    </row>
    <row r="27" spans="1:23" s="43" customFormat="1" ht="30" customHeight="1">
      <c r="A27" s="31" t="s">
        <v>18</v>
      </c>
      <c r="B27" s="79">
        <v>25158.375</v>
      </c>
      <c r="C27" s="51">
        <v>0</v>
      </c>
      <c r="D27" s="51">
        <v>23219</v>
      </c>
      <c r="E27" s="51">
        <v>24520</v>
      </c>
      <c r="F27" s="51">
        <v>0</v>
      </c>
      <c r="G27" s="51">
        <v>23177</v>
      </c>
      <c r="H27" s="51">
        <v>0</v>
      </c>
      <c r="I27" s="51">
        <v>0</v>
      </c>
      <c r="J27" s="51">
        <v>24039</v>
      </c>
      <c r="K27" s="51">
        <v>0</v>
      </c>
      <c r="L27" s="51">
        <v>24616</v>
      </c>
      <c r="M27" s="51">
        <v>0</v>
      </c>
      <c r="N27" s="51">
        <v>22600</v>
      </c>
      <c r="O27" s="65">
        <v>24760</v>
      </c>
      <c r="P27" s="66">
        <f t="shared" si="6"/>
        <v>24011.171875</v>
      </c>
      <c r="R27" s="104"/>
      <c r="S27" s="104"/>
    </row>
    <row r="28" spans="1:23" s="69" customFormat="1" ht="30" customHeight="1" thickBot="1">
      <c r="A28" s="32" t="s">
        <v>20</v>
      </c>
      <c r="B28" s="80">
        <v>14708.754999999999</v>
      </c>
      <c r="C28" s="53">
        <v>0</v>
      </c>
      <c r="D28" s="53">
        <v>12652</v>
      </c>
      <c r="E28" s="53">
        <v>12630</v>
      </c>
      <c r="F28" s="53">
        <v>0</v>
      </c>
      <c r="G28" s="53">
        <v>11776</v>
      </c>
      <c r="H28" s="53">
        <v>0</v>
      </c>
      <c r="I28" s="53">
        <v>0</v>
      </c>
      <c r="J28" s="53">
        <v>13216</v>
      </c>
      <c r="K28" s="53">
        <v>0</v>
      </c>
      <c r="L28" s="53">
        <v>12943</v>
      </c>
      <c r="M28" s="53">
        <v>0</v>
      </c>
      <c r="N28" s="53">
        <v>12308</v>
      </c>
      <c r="O28" s="67">
        <v>13200</v>
      </c>
      <c r="P28" s="68">
        <f t="shared" si="6"/>
        <v>12929.219375000001</v>
      </c>
      <c r="R28" s="104"/>
      <c r="S28" s="104"/>
    </row>
    <row r="29" spans="1:23" s="69" customFormat="1" ht="30" customHeight="1" thickBot="1">
      <c r="A29" s="33" t="s">
        <v>54</v>
      </c>
      <c r="B29" s="34">
        <f>IF(B25=0," --- ",ROUND(12*(1/B25*B27),))</f>
        <v>94937</v>
      </c>
      <c r="C29" s="34" t="str">
        <f t="shared" ref="C29:O30" si="7">IF(C25=0," --- ",ROUND(12*(1/C25*C27),))</f>
        <v xml:space="preserve"> --- </v>
      </c>
      <c r="D29" s="34">
        <f t="shared" si="7"/>
        <v>80762</v>
      </c>
      <c r="E29" s="34">
        <f t="shared" si="7"/>
        <v>83829</v>
      </c>
      <c r="F29" s="34" t="str">
        <f t="shared" si="7"/>
        <v xml:space="preserve"> --- </v>
      </c>
      <c r="G29" s="34">
        <f t="shared" si="7"/>
        <v>81801</v>
      </c>
      <c r="H29" s="34" t="str">
        <f t="shared" si="7"/>
        <v xml:space="preserve"> --- </v>
      </c>
      <c r="I29" s="34" t="str">
        <f t="shared" si="7"/>
        <v xml:space="preserve"> --- </v>
      </c>
      <c r="J29" s="34">
        <f t="shared" si="7"/>
        <v>74347</v>
      </c>
      <c r="K29" s="34" t="str">
        <f t="shared" si="7"/>
        <v xml:space="preserve"> --- </v>
      </c>
      <c r="L29" s="34">
        <f t="shared" si="7"/>
        <v>89231</v>
      </c>
      <c r="M29" s="34" t="str">
        <f t="shared" si="7"/>
        <v xml:space="preserve"> --- </v>
      </c>
      <c r="N29" s="34">
        <f t="shared" si="7"/>
        <v>73100</v>
      </c>
      <c r="O29" s="70">
        <f t="shared" si="7"/>
        <v>106878</v>
      </c>
      <c r="P29" s="71">
        <f t="shared" si="6"/>
        <v>85610.625</v>
      </c>
    </row>
    <row r="30" spans="1:23" s="69" customFormat="1" ht="30" customHeight="1" thickBot="1">
      <c r="A30" s="33" t="s">
        <v>55</v>
      </c>
      <c r="B30" s="60">
        <f>IF(B26=0," --- ",ROUND(12*(1/B26*B28),))</f>
        <v>8874</v>
      </c>
      <c r="C30" s="60" t="str">
        <f t="shared" si="7"/>
        <v xml:space="preserve"> --- </v>
      </c>
      <c r="D30" s="60">
        <f t="shared" si="7"/>
        <v>8444</v>
      </c>
      <c r="E30" s="60">
        <f t="shared" si="7"/>
        <v>12630</v>
      </c>
      <c r="F30" s="60" t="str">
        <f t="shared" si="7"/>
        <v xml:space="preserve"> --- </v>
      </c>
      <c r="G30" s="60">
        <f t="shared" si="7"/>
        <v>7445</v>
      </c>
      <c r="H30" s="60" t="str">
        <f t="shared" si="7"/>
        <v xml:space="preserve"> --- </v>
      </c>
      <c r="I30" s="60" t="str">
        <f t="shared" si="7"/>
        <v xml:space="preserve"> --- </v>
      </c>
      <c r="J30" s="60">
        <f t="shared" si="7"/>
        <v>9329</v>
      </c>
      <c r="K30" s="60" t="str">
        <f t="shared" si="7"/>
        <v xml:space="preserve"> --- </v>
      </c>
      <c r="L30" s="60">
        <f t="shared" si="7"/>
        <v>9147</v>
      </c>
      <c r="M30" s="60" t="str">
        <f t="shared" si="7"/>
        <v xml:space="preserve"> --- </v>
      </c>
      <c r="N30" s="60">
        <f t="shared" si="7"/>
        <v>7898</v>
      </c>
      <c r="O30" s="73">
        <f t="shared" si="7"/>
        <v>9329</v>
      </c>
      <c r="P30" s="71">
        <f t="shared" si="6"/>
        <v>9137</v>
      </c>
    </row>
    <row r="31" spans="1:23" s="43" customFormat="1" ht="30" customHeight="1" thickBot="1">
      <c r="A31" s="33" t="s">
        <v>56</v>
      </c>
      <c r="B31" s="60">
        <f>IF(B25=0," --- ",B29+B30)</f>
        <v>103811</v>
      </c>
      <c r="C31" s="60" t="str">
        <f t="shared" ref="C31:P31" si="8">IF(C25=0," --- ",C29+C30)</f>
        <v xml:space="preserve"> --- </v>
      </c>
      <c r="D31" s="60">
        <f t="shared" si="8"/>
        <v>89206</v>
      </c>
      <c r="E31" s="60">
        <f t="shared" si="8"/>
        <v>96459</v>
      </c>
      <c r="F31" s="60" t="str">
        <f t="shared" si="8"/>
        <v xml:space="preserve"> --- </v>
      </c>
      <c r="G31" s="60">
        <f t="shared" si="8"/>
        <v>89246</v>
      </c>
      <c r="H31" s="60" t="str">
        <f t="shared" si="8"/>
        <v xml:space="preserve"> --- </v>
      </c>
      <c r="I31" s="60" t="str">
        <f t="shared" si="8"/>
        <v xml:space="preserve"> --- </v>
      </c>
      <c r="J31" s="60">
        <f t="shared" si="8"/>
        <v>83676</v>
      </c>
      <c r="K31" s="60" t="str">
        <f t="shared" si="8"/>
        <v xml:space="preserve"> --- </v>
      </c>
      <c r="L31" s="60">
        <f t="shared" si="8"/>
        <v>98378</v>
      </c>
      <c r="M31" s="60" t="str">
        <f t="shared" si="8"/>
        <v xml:space="preserve"> --- </v>
      </c>
      <c r="N31" s="60">
        <f t="shared" si="8"/>
        <v>80998</v>
      </c>
      <c r="O31" s="73">
        <f t="shared" si="8"/>
        <v>116207</v>
      </c>
      <c r="P31" s="71">
        <f t="shared" si="8"/>
        <v>94747.625</v>
      </c>
    </row>
    <row r="32" spans="1:23" s="43" customFormat="1" ht="15" customHeight="1" thickBot="1">
      <c r="C32" s="36"/>
      <c r="D32" s="36"/>
      <c r="E32" s="36"/>
      <c r="F32" s="36"/>
      <c r="G32" s="81"/>
      <c r="H32" s="81"/>
    </row>
    <row r="33" spans="1:17" s="38" customFormat="1" ht="30" customHeight="1" thickBot="1">
      <c r="A33" s="82" t="s">
        <v>57</v>
      </c>
      <c r="B33" s="83">
        <f>IF(OR(B15=" --- ",B23=" --- ")," --- ",B15/B23*100-100)</f>
        <v>-1.4886407820918777</v>
      </c>
      <c r="C33" s="37" t="str">
        <f t="shared" ref="C33:P33" si="9">IF(OR(C15=" --- ",C23=" --- ")," --- ",C15/C23*100-100)</f>
        <v xml:space="preserve"> --- </v>
      </c>
      <c r="D33" s="37">
        <f t="shared" si="9"/>
        <v>-0.60282502402941418</v>
      </c>
      <c r="E33" s="37">
        <f t="shared" si="9"/>
        <v>-1.3191441046231915</v>
      </c>
      <c r="F33" s="37" t="str">
        <f t="shared" si="9"/>
        <v xml:space="preserve"> --- </v>
      </c>
      <c r="G33" s="37">
        <f t="shared" si="9"/>
        <v>-0.58153133039910188</v>
      </c>
      <c r="H33" s="37" t="str">
        <f t="shared" si="9"/>
        <v xml:space="preserve"> --- </v>
      </c>
      <c r="I33" s="37" t="str">
        <f t="shared" si="9"/>
        <v xml:space="preserve"> --- </v>
      </c>
      <c r="J33" s="37">
        <f t="shared" si="9"/>
        <v>-1.7223027448138453</v>
      </c>
      <c r="K33" s="37" t="str">
        <f t="shared" si="9"/>
        <v xml:space="preserve"> --- </v>
      </c>
      <c r="L33" s="37">
        <f t="shared" si="9"/>
        <v>-0.66045103502800373</v>
      </c>
      <c r="M33" s="37" t="str">
        <f t="shared" si="9"/>
        <v xml:space="preserve"> --- </v>
      </c>
      <c r="N33" s="37">
        <f t="shared" si="9"/>
        <v>-1.0779082177161143</v>
      </c>
      <c r="O33" s="84">
        <f t="shared" si="9"/>
        <v>-1.0145584686887616</v>
      </c>
      <c r="P33" s="85">
        <f t="shared" si="9"/>
        <v>-1.0544492522698761</v>
      </c>
      <c r="Q33" s="86"/>
    </row>
    <row r="34" spans="1:17" s="38" customFormat="1" ht="30" customHeight="1" thickBot="1">
      <c r="A34" s="82" t="s">
        <v>49</v>
      </c>
      <c r="B34" s="87">
        <f>IF(OR(B23=" --- ",B31=" --- ")," --- ",B23/B31*100-100)</f>
        <v>4.0525570507942348</v>
      </c>
      <c r="C34" s="88" t="str">
        <f t="shared" ref="C34:P34" si="10">IF(OR(C23=" --- ",C31=" --- ")," --- ",C23/C31*100-100)</f>
        <v xml:space="preserve"> --- </v>
      </c>
      <c r="D34" s="88">
        <f t="shared" si="10"/>
        <v>7.2977154003093858</v>
      </c>
      <c r="E34" s="88">
        <f t="shared" si="10"/>
        <v>0.43749157673207151</v>
      </c>
      <c r="F34" s="88" t="str">
        <f t="shared" si="10"/>
        <v xml:space="preserve"> --- </v>
      </c>
      <c r="G34" s="88">
        <f t="shared" si="10"/>
        <v>5.3963202832619999</v>
      </c>
      <c r="H34" s="88" t="str">
        <f t="shared" si="10"/>
        <v xml:space="preserve"> --- </v>
      </c>
      <c r="I34" s="88" t="str">
        <f t="shared" si="10"/>
        <v xml:space="preserve"> --- </v>
      </c>
      <c r="J34" s="88">
        <f t="shared" si="10"/>
        <v>5.5404178019981885</v>
      </c>
      <c r="K34" s="88" t="str">
        <f t="shared" si="10"/>
        <v xml:space="preserve"> --- </v>
      </c>
      <c r="L34" s="88">
        <f t="shared" si="10"/>
        <v>5.4270263676838368</v>
      </c>
      <c r="M34" s="88" t="str">
        <f t="shared" si="10"/>
        <v xml:space="preserve"> --- </v>
      </c>
      <c r="N34" s="88">
        <f t="shared" si="10"/>
        <v>4.1136818193041762</v>
      </c>
      <c r="O34" s="89">
        <f t="shared" si="10"/>
        <v>6.2775908508093181</v>
      </c>
      <c r="P34" s="90">
        <f t="shared" si="10"/>
        <v>4.8229441107362874</v>
      </c>
      <c r="Q34" s="86"/>
    </row>
    <row r="35" spans="1:17" s="38" customFormat="1" ht="15" customHeight="1" thickBot="1">
      <c r="A35" s="39"/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</row>
    <row r="36" spans="1:17" s="38" customFormat="1" ht="30" customHeight="1" thickBot="1">
      <c r="A36" s="91" t="s">
        <v>58</v>
      </c>
      <c r="B36" s="92">
        <f>IF(OR(B15=" --- ",B23=" --- ")," --- ",B15-B23)</f>
        <v>-1608</v>
      </c>
      <c r="C36" s="41" t="str">
        <f t="shared" ref="C36:P36" si="11">IF(OR(C15=" --- ",C23=" --- ")," --- ",C15-C23)</f>
        <v xml:space="preserve"> --- </v>
      </c>
      <c r="D36" s="41">
        <f t="shared" si="11"/>
        <v>-577</v>
      </c>
      <c r="E36" s="41">
        <f t="shared" si="11"/>
        <v>-1278</v>
      </c>
      <c r="F36" s="41" t="str">
        <f t="shared" si="11"/>
        <v xml:space="preserve"> --- </v>
      </c>
      <c r="G36" s="41">
        <f t="shared" si="11"/>
        <v>-547</v>
      </c>
      <c r="H36" s="41" t="str">
        <f t="shared" si="11"/>
        <v xml:space="preserve"> --- </v>
      </c>
      <c r="I36" s="41" t="str">
        <f t="shared" si="11"/>
        <v xml:space="preserve"> --- </v>
      </c>
      <c r="J36" s="41">
        <f t="shared" si="11"/>
        <v>-1521</v>
      </c>
      <c r="K36" s="41" t="str">
        <f t="shared" si="11"/>
        <v xml:space="preserve"> --- </v>
      </c>
      <c r="L36" s="41">
        <f t="shared" si="11"/>
        <v>-685</v>
      </c>
      <c r="M36" s="41" t="str">
        <f t="shared" si="11"/>
        <v xml:space="preserve"> --- </v>
      </c>
      <c r="N36" s="41">
        <f t="shared" si="11"/>
        <v>-909</v>
      </c>
      <c r="O36" s="93">
        <f t="shared" si="11"/>
        <v>-1253</v>
      </c>
      <c r="P36" s="94">
        <f t="shared" si="11"/>
        <v>-1047.25</v>
      </c>
    </row>
    <row r="37" spans="1:17" s="38" customFormat="1" ht="30" customHeight="1" thickBot="1">
      <c r="A37" s="91" t="s">
        <v>50</v>
      </c>
      <c r="B37" s="95">
        <f>IF(OR(B23=" --- ",B31=" --- ")," --- ",B23-B31)</f>
        <v>4207</v>
      </c>
      <c r="C37" s="96" t="str">
        <f t="shared" ref="C37:P37" si="12">IF(OR(C23=" --- ",C31=" --- ")," --- ",C23-C31)</f>
        <v xml:space="preserve"> --- </v>
      </c>
      <c r="D37" s="96">
        <f t="shared" si="12"/>
        <v>6510</v>
      </c>
      <c r="E37" s="96">
        <f t="shared" si="12"/>
        <v>422</v>
      </c>
      <c r="F37" s="96" t="str">
        <f t="shared" si="12"/>
        <v xml:space="preserve"> --- </v>
      </c>
      <c r="G37" s="96">
        <f t="shared" si="12"/>
        <v>4816</v>
      </c>
      <c r="H37" s="96" t="str">
        <f t="shared" si="12"/>
        <v xml:space="preserve"> --- </v>
      </c>
      <c r="I37" s="96" t="str">
        <f t="shared" si="12"/>
        <v xml:space="preserve"> --- </v>
      </c>
      <c r="J37" s="96">
        <f t="shared" si="12"/>
        <v>4636</v>
      </c>
      <c r="K37" s="96" t="str">
        <f t="shared" si="12"/>
        <v xml:space="preserve"> --- </v>
      </c>
      <c r="L37" s="96">
        <f t="shared" si="12"/>
        <v>5339</v>
      </c>
      <c r="M37" s="96" t="str">
        <f t="shared" si="12"/>
        <v xml:space="preserve"> --- </v>
      </c>
      <c r="N37" s="96">
        <f t="shared" si="12"/>
        <v>3332</v>
      </c>
      <c r="O37" s="97">
        <f t="shared" si="12"/>
        <v>7295</v>
      </c>
      <c r="P37" s="98">
        <f t="shared" si="12"/>
        <v>4569.625</v>
      </c>
    </row>
    <row r="38" spans="1:17" s="43" customFormat="1" ht="4.5" customHeight="1">
      <c r="C38" s="42"/>
      <c r="F38" s="99"/>
      <c r="I38" s="36"/>
    </row>
    <row r="39" spans="1:17" s="43" customFormat="1" ht="21" customHeight="1">
      <c r="C39" s="42"/>
      <c r="P39" s="17" t="s">
        <v>43</v>
      </c>
    </row>
    <row r="41" spans="1:17" ht="15">
      <c r="C41" s="42"/>
      <c r="D41" s="43"/>
    </row>
    <row r="42" spans="1:17" ht="15.75" thickBot="1">
      <c r="C42" s="42"/>
      <c r="D42" s="43"/>
    </row>
    <row r="43" spans="1:17" ht="16.5" thickBot="1">
      <c r="B43" s="44"/>
      <c r="C43" s="42"/>
      <c r="D43" s="43"/>
    </row>
    <row r="44" spans="1:17" ht="15">
      <c r="C44" s="42"/>
      <c r="D44" s="43"/>
    </row>
    <row r="45" spans="1:17" ht="15">
      <c r="C45" s="42"/>
      <c r="D45" s="43"/>
    </row>
    <row r="46" spans="1:17" ht="15">
      <c r="C46" s="43"/>
      <c r="D46" s="43"/>
    </row>
    <row r="94" spans="1:16" ht="13.5" thickBot="1">
      <c r="P94" s="17" t="s">
        <v>73</v>
      </c>
    </row>
    <row r="95" spans="1:16" ht="16.5" thickBot="1">
      <c r="A95" s="169" t="s">
        <v>60</v>
      </c>
      <c r="B95" s="171" t="s">
        <v>2</v>
      </c>
      <c r="C95" s="172"/>
      <c r="D95" s="172"/>
      <c r="E95" s="172"/>
      <c r="F95" s="172"/>
      <c r="G95" s="172"/>
      <c r="H95" s="172"/>
      <c r="I95" s="172"/>
      <c r="J95" s="172"/>
      <c r="K95" s="172"/>
      <c r="L95" s="172"/>
      <c r="M95" s="172"/>
      <c r="N95" s="172"/>
      <c r="O95" s="172"/>
      <c r="P95" s="18"/>
    </row>
    <row r="96" spans="1:16" ht="114" customHeight="1" thickBot="1">
      <c r="A96" s="170"/>
      <c r="B96" s="19" t="s">
        <v>3</v>
      </c>
      <c r="C96" s="20" t="s">
        <v>4</v>
      </c>
      <c r="D96" s="20" t="s">
        <v>5</v>
      </c>
      <c r="E96" s="20" t="s">
        <v>6</v>
      </c>
      <c r="F96" s="20" t="s">
        <v>7</v>
      </c>
      <c r="G96" s="20" t="s">
        <v>8</v>
      </c>
      <c r="H96" s="20" t="s">
        <v>9</v>
      </c>
      <c r="I96" s="20" t="s">
        <v>10</v>
      </c>
      <c r="J96" s="20" t="s">
        <v>11</v>
      </c>
      <c r="K96" s="20" t="s">
        <v>12</v>
      </c>
      <c r="L96" s="20" t="s">
        <v>13</v>
      </c>
      <c r="M96" s="20" t="s">
        <v>14</v>
      </c>
      <c r="N96" s="20" t="s">
        <v>16</v>
      </c>
      <c r="O96" s="21" t="s">
        <v>15</v>
      </c>
      <c r="P96" s="22" t="s">
        <v>42</v>
      </c>
    </row>
    <row r="97" spans="1:16" ht="30" customHeight="1" thickBot="1">
      <c r="A97" s="82" t="s">
        <v>61</v>
      </c>
      <c r="B97" s="83">
        <f>IF(OR(B13=" --- ",B21=" --- ")," --- ",B13/B21*100-100)</f>
        <v>-4.5037112874328074</v>
      </c>
      <c r="C97" s="37" t="str">
        <f t="shared" ref="C97:P97" si="13">IF(OR(C13=" --- ",C21=" --- ")," --- ",C13/C21*100-100)</f>
        <v xml:space="preserve"> --- </v>
      </c>
      <c r="D97" s="37">
        <f t="shared" si="13"/>
        <v>0</v>
      </c>
      <c r="E97" s="37">
        <f t="shared" si="13"/>
        <v>-0.3907633596508191</v>
      </c>
      <c r="F97" s="37" t="str">
        <f t="shared" si="13"/>
        <v xml:space="preserve"> --- </v>
      </c>
      <c r="G97" s="37">
        <f t="shared" si="13"/>
        <v>0.34848538362825821</v>
      </c>
      <c r="H97" s="37" t="str">
        <f t="shared" si="13"/>
        <v xml:space="preserve"> --- </v>
      </c>
      <c r="I97" s="37" t="str">
        <f t="shared" si="13"/>
        <v xml:space="preserve"> --- </v>
      </c>
      <c r="J97" s="37">
        <f t="shared" si="13"/>
        <v>-1.2185764633971985</v>
      </c>
      <c r="K97" s="37" t="str">
        <f t="shared" si="13"/>
        <v xml:space="preserve"> --- </v>
      </c>
      <c r="L97" s="37">
        <f t="shared" si="13"/>
        <v>-1.1462940409802798</v>
      </c>
      <c r="M97" s="37" t="str">
        <f t="shared" si="13"/>
        <v xml:space="preserve"> --- </v>
      </c>
      <c r="N97" s="37">
        <f t="shared" si="13"/>
        <v>0.58870893227206977</v>
      </c>
      <c r="O97" s="84">
        <f t="shared" si="13"/>
        <v>-0.16215975408741201</v>
      </c>
      <c r="P97" s="85">
        <f t="shared" si="13"/>
        <v>-0.86619395133308785</v>
      </c>
    </row>
    <row r="98" spans="1:16" ht="30" customHeight="1" thickBot="1">
      <c r="A98" s="82" t="s">
        <v>62</v>
      </c>
      <c r="B98" s="87">
        <f>IF(OR(B21=" --- ",B29=" --- ")," --- ",B21/B29*100-100)</f>
        <v>2.8840178223453563</v>
      </c>
      <c r="C98" s="88" t="str">
        <f t="shared" ref="C98:P98" si="14">IF(OR(C21=" --- ",C29=" --- ")," --- ",C21/C29*100-100)</f>
        <v xml:space="preserve"> --- </v>
      </c>
      <c r="D98" s="88">
        <f t="shared" si="14"/>
        <v>6.619449741214936</v>
      </c>
      <c r="E98" s="88">
        <f t="shared" si="14"/>
        <v>4.404203795822454</v>
      </c>
      <c r="F98" s="88" t="str">
        <f t="shared" si="14"/>
        <v xml:space="preserve"> --- </v>
      </c>
      <c r="G98" s="88">
        <f t="shared" si="14"/>
        <v>3.8361389225070752</v>
      </c>
      <c r="H98" s="88" t="str">
        <f t="shared" si="14"/>
        <v xml:space="preserve"> --- </v>
      </c>
      <c r="I98" s="88" t="str">
        <f t="shared" si="14"/>
        <v xml:space="preserve"> --- </v>
      </c>
      <c r="J98" s="88">
        <f t="shared" si="14"/>
        <v>3.4244824942499292</v>
      </c>
      <c r="K98" s="88" t="str">
        <f t="shared" si="14"/>
        <v xml:space="preserve"> --- </v>
      </c>
      <c r="L98" s="88">
        <f t="shared" si="14"/>
        <v>4.9030045611951039</v>
      </c>
      <c r="M98" s="88" t="str">
        <f t="shared" si="14"/>
        <v xml:space="preserve"> --- </v>
      </c>
      <c r="N98" s="88">
        <f t="shared" si="14"/>
        <v>3.6374829001367885</v>
      </c>
      <c r="O98" s="89">
        <f t="shared" si="14"/>
        <v>5.012256965886337</v>
      </c>
      <c r="P98" s="90">
        <f t="shared" si="14"/>
        <v>4.3585419449980805</v>
      </c>
    </row>
    <row r="99" spans="1:16" ht="15" customHeight="1" thickBot="1">
      <c r="A99" s="100"/>
      <c r="B99" s="40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101"/>
    </row>
    <row r="100" spans="1:16" ht="30" customHeight="1" thickBot="1">
      <c r="A100" s="91" t="s">
        <v>63</v>
      </c>
      <c r="B100" s="92">
        <f>IF(OR(B13=" --- ",B21=" --- ")," --- ",B13-B21)</f>
        <v>-4399</v>
      </c>
      <c r="C100" s="41" t="str">
        <f t="shared" ref="C100:P100" si="15">IF(OR(C13=" --- ",C21=" --- ")," --- ",C13-C21)</f>
        <v xml:space="preserve"> --- </v>
      </c>
      <c r="D100" s="41">
        <f t="shared" si="15"/>
        <v>0</v>
      </c>
      <c r="E100" s="41">
        <f t="shared" si="15"/>
        <v>-342</v>
      </c>
      <c r="F100" s="41" t="str">
        <f t="shared" si="15"/>
        <v xml:space="preserve"> --- </v>
      </c>
      <c r="G100" s="41">
        <f t="shared" si="15"/>
        <v>296</v>
      </c>
      <c r="H100" s="41" t="str">
        <f t="shared" si="15"/>
        <v xml:space="preserve"> --- </v>
      </c>
      <c r="I100" s="41" t="str">
        <f t="shared" si="15"/>
        <v xml:space="preserve"> --- </v>
      </c>
      <c r="J100" s="41">
        <f t="shared" si="15"/>
        <v>-937</v>
      </c>
      <c r="K100" s="41" t="str">
        <f t="shared" si="15"/>
        <v xml:space="preserve"> --- </v>
      </c>
      <c r="L100" s="41">
        <f t="shared" si="15"/>
        <v>-1073</v>
      </c>
      <c r="M100" s="41" t="str">
        <f t="shared" si="15"/>
        <v xml:space="preserve"> --- </v>
      </c>
      <c r="N100" s="41">
        <f t="shared" si="15"/>
        <v>446</v>
      </c>
      <c r="O100" s="93">
        <f t="shared" si="15"/>
        <v>-182</v>
      </c>
      <c r="P100" s="94">
        <f t="shared" si="15"/>
        <v>-773.875</v>
      </c>
    </row>
    <row r="101" spans="1:16" ht="30" customHeight="1" thickBot="1">
      <c r="A101" s="91" t="s">
        <v>64</v>
      </c>
      <c r="B101" s="95">
        <f>IF(OR(B21=" --- ",B29=" --- ")," --- ",B21-B29)</f>
        <v>2738</v>
      </c>
      <c r="C101" s="96" t="str">
        <f t="shared" ref="C101:P101" si="16">IF(OR(C21=" --- ",C29=" --- ")," --- ",C21-C29)</f>
        <v xml:space="preserve"> --- </v>
      </c>
      <c r="D101" s="96">
        <f t="shared" si="16"/>
        <v>5346</v>
      </c>
      <c r="E101" s="96">
        <f t="shared" si="16"/>
        <v>3692</v>
      </c>
      <c r="F101" s="96" t="str">
        <f t="shared" si="16"/>
        <v xml:space="preserve"> --- </v>
      </c>
      <c r="G101" s="96">
        <f t="shared" si="16"/>
        <v>3138</v>
      </c>
      <c r="H101" s="96" t="str">
        <f t="shared" si="16"/>
        <v xml:space="preserve"> --- </v>
      </c>
      <c r="I101" s="96" t="str">
        <f t="shared" si="16"/>
        <v xml:space="preserve"> --- </v>
      </c>
      <c r="J101" s="96">
        <f t="shared" si="16"/>
        <v>2546</v>
      </c>
      <c r="K101" s="96" t="str">
        <f t="shared" si="16"/>
        <v xml:space="preserve"> --- </v>
      </c>
      <c r="L101" s="96">
        <f t="shared" si="16"/>
        <v>4375</v>
      </c>
      <c r="M101" s="96" t="str">
        <f t="shared" si="16"/>
        <v xml:space="preserve"> --- </v>
      </c>
      <c r="N101" s="96">
        <f t="shared" si="16"/>
        <v>2659</v>
      </c>
      <c r="O101" s="97">
        <f t="shared" si="16"/>
        <v>5357</v>
      </c>
      <c r="P101" s="98">
        <f t="shared" si="16"/>
        <v>3731.375</v>
      </c>
    </row>
    <row r="103" spans="1:16">
      <c r="P103" s="17" t="s">
        <v>74</v>
      </c>
    </row>
    <row r="147" spans="1:16" ht="13.5" thickBot="1">
      <c r="P147" s="17" t="s">
        <v>75</v>
      </c>
    </row>
    <row r="148" spans="1:16" ht="16.5" thickBot="1">
      <c r="A148" s="169" t="s">
        <v>67</v>
      </c>
      <c r="B148" s="171" t="s">
        <v>2</v>
      </c>
      <c r="C148" s="172"/>
      <c r="D148" s="172"/>
      <c r="E148" s="172"/>
      <c r="F148" s="172"/>
      <c r="G148" s="172"/>
      <c r="H148" s="172"/>
      <c r="I148" s="172"/>
      <c r="J148" s="172"/>
      <c r="K148" s="172"/>
      <c r="L148" s="172"/>
      <c r="M148" s="172"/>
      <c r="N148" s="172"/>
      <c r="O148" s="172"/>
      <c r="P148" s="18"/>
    </row>
    <row r="149" spans="1:16" ht="114" customHeight="1" thickBot="1">
      <c r="A149" s="170"/>
      <c r="B149" s="19" t="s">
        <v>3</v>
      </c>
      <c r="C149" s="20" t="s">
        <v>4</v>
      </c>
      <c r="D149" s="20" t="s">
        <v>5</v>
      </c>
      <c r="E149" s="20" t="s">
        <v>6</v>
      </c>
      <c r="F149" s="20" t="s">
        <v>7</v>
      </c>
      <c r="G149" s="20" t="s">
        <v>8</v>
      </c>
      <c r="H149" s="20" t="s">
        <v>9</v>
      </c>
      <c r="I149" s="20" t="s">
        <v>10</v>
      </c>
      <c r="J149" s="20" t="s">
        <v>11</v>
      </c>
      <c r="K149" s="20" t="s">
        <v>12</v>
      </c>
      <c r="L149" s="20" t="s">
        <v>13</v>
      </c>
      <c r="M149" s="20" t="s">
        <v>14</v>
      </c>
      <c r="N149" s="20" t="s">
        <v>16</v>
      </c>
      <c r="O149" s="21" t="s">
        <v>15</v>
      </c>
      <c r="P149" s="22" t="s">
        <v>42</v>
      </c>
    </row>
    <row r="150" spans="1:16" ht="30" customHeight="1" thickBot="1">
      <c r="A150" s="82" t="s">
        <v>68</v>
      </c>
      <c r="B150" s="83">
        <f>IF(OR(B14=" --- ",B22=" --- ")," --- ",B14/B22*100-100)</f>
        <v>26.984433916658617</v>
      </c>
      <c r="C150" s="37" t="str">
        <f t="shared" ref="C150:P150" si="17">IF(OR(C14=" --- ",C22=" --- ")," --- ",C14/C22*100-100)</f>
        <v xml:space="preserve"> --- </v>
      </c>
      <c r="D150" s="37">
        <f t="shared" si="17"/>
        <v>-6.0054121565362095</v>
      </c>
      <c r="E150" s="37">
        <f t="shared" si="17"/>
        <v>-10</v>
      </c>
      <c r="F150" s="37" t="str">
        <f t="shared" si="17"/>
        <v xml:space="preserve"> --- </v>
      </c>
      <c r="G150" s="37">
        <f t="shared" si="17"/>
        <v>-9.2403814534692543</v>
      </c>
      <c r="H150" s="37" t="str">
        <f t="shared" si="17"/>
        <v xml:space="preserve"> --- </v>
      </c>
      <c r="I150" s="37" t="str">
        <f t="shared" si="17"/>
        <v xml:space="preserve"> --- </v>
      </c>
      <c r="J150" s="37">
        <f t="shared" si="17"/>
        <v>-5.1142832121902018</v>
      </c>
      <c r="K150" s="37" t="str">
        <f t="shared" si="17"/>
        <v xml:space="preserve"> --- </v>
      </c>
      <c r="L150" s="37">
        <f t="shared" si="17"/>
        <v>3.8374048066462336</v>
      </c>
      <c r="M150" s="37" t="str">
        <f t="shared" si="17"/>
        <v xml:space="preserve"> --- </v>
      </c>
      <c r="N150" s="37">
        <f t="shared" si="17"/>
        <v>-15.809123789522801</v>
      </c>
      <c r="O150" s="84">
        <f t="shared" si="17"/>
        <v>-9.5056359279311238</v>
      </c>
      <c r="P150" s="85">
        <f t="shared" si="17"/>
        <v>-2.7405328187263507</v>
      </c>
    </row>
    <row r="151" spans="1:16" ht="30" customHeight="1" thickBot="1">
      <c r="A151" s="82" t="s">
        <v>69</v>
      </c>
      <c r="B151" s="87">
        <f>IF(OR(B22=" --- ",B30=" --- ")," --- ",B22/B30*100-100)</f>
        <v>16.553977913004275</v>
      </c>
      <c r="C151" s="88" t="str">
        <f t="shared" ref="C151:P151" si="18">IF(OR(C22=" --- ",C30=" --- ")," --- ",C22/C30*100-100)</f>
        <v xml:space="preserve"> --- </v>
      </c>
      <c r="D151" s="88">
        <f t="shared" si="18"/>
        <v>13.784936049265767</v>
      </c>
      <c r="E151" s="88">
        <f t="shared" si="18"/>
        <v>-25.890736342042757</v>
      </c>
      <c r="F151" s="88" t="str">
        <f t="shared" si="18"/>
        <v xml:space="preserve"> --- </v>
      </c>
      <c r="G151" s="88">
        <f t="shared" si="18"/>
        <v>22.538616521155149</v>
      </c>
      <c r="H151" s="88" t="str">
        <f t="shared" si="18"/>
        <v xml:space="preserve"> --- </v>
      </c>
      <c r="I151" s="88" t="str">
        <f t="shared" si="18"/>
        <v xml:space="preserve"> --- </v>
      </c>
      <c r="J151" s="88">
        <f t="shared" si="18"/>
        <v>22.403258655804478</v>
      </c>
      <c r="K151" s="88" t="str">
        <f t="shared" si="18"/>
        <v xml:space="preserve"> --- </v>
      </c>
      <c r="L151" s="88">
        <f t="shared" si="18"/>
        <v>10.538974527167369</v>
      </c>
      <c r="M151" s="88" t="str">
        <f t="shared" si="18"/>
        <v xml:space="preserve"> --- </v>
      </c>
      <c r="N151" s="88">
        <f t="shared" si="18"/>
        <v>8.5211445935679819</v>
      </c>
      <c r="O151" s="89">
        <f t="shared" si="18"/>
        <v>20.773930753564144</v>
      </c>
      <c r="P151" s="90">
        <f t="shared" si="18"/>
        <v>9.1742366203348951</v>
      </c>
    </row>
    <row r="152" spans="1:16" ht="15" customHeight="1" thickBot="1">
      <c r="A152" s="100"/>
      <c r="B152" s="40"/>
      <c r="C152" s="40"/>
      <c r="D152" s="40"/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101"/>
    </row>
    <row r="153" spans="1:16" ht="30" customHeight="1" thickBot="1">
      <c r="A153" s="91" t="s">
        <v>70</v>
      </c>
      <c r="B153" s="92">
        <f>IF(OR(B14=" --- ",B22=" --- ")," --- ",B14-B22)</f>
        <v>2791</v>
      </c>
      <c r="C153" s="41" t="str">
        <f t="shared" ref="C153:P153" si="19">IF(OR(C14=" --- ",C22=" --- ")," --- ",C14-C22)</f>
        <v xml:space="preserve"> --- </v>
      </c>
      <c r="D153" s="41">
        <f t="shared" si="19"/>
        <v>-577</v>
      </c>
      <c r="E153" s="41">
        <f t="shared" si="19"/>
        <v>-936</v>
      </c>
      <c r="F153" s="41" t="str">
        <f t="shared" si="19"/>
        <v xml:space="preserve"> --- </v>
      </c>
      <c r="G153" s="41">
        <f t="shared" si="19"/>
        <v>-843</v>
      </c>
      <c r="H153" s="41" t="str">
        <f t="shared" si="19"/>
        <v xml:space="preserve"> --- </v>
      </c>
      <c r="I153" s="41" t="str">
        <f t="shared" si="19"/>
        <v xml:space="preserve"> --- </v>
      </c>
      <c r="J153" s="41">
        <f t="shared" si="19"/>
        <v>-584</v>
      </c>
      <c r="K153" s="41" t="str">
        <f t="shared" si="19"/>
        <v xml:space="preserve"> --- </v>
      </c>
      <c r="L153" s="41">
        <f t="shared" si="19"/>
        <v>388</v>
      </c>
      <c r="M153" s="41" t="str">
        <f t="shared" si="19"/>
        <v xml:space="preserve"> --- </v>
      </c>
      <c r="N153" s="41">
        <f t="shared" si="19"/>
        <v>-1355</v>
      </c>
      <c r="O153" s="93">
        <f t="shared" si="19"/>
        <v>-1071</v>
      </c>
      <c r="P153" s="94">
        <f t="shared" si="19"/>
        <v>-273.375</v>
      </c>
    </row>
    <row r="154" spans="1:16" ht="30" customHeight="1" thickBot="1">
      <c r="A154" s="91" t="s">
        <v>71</v>
      </c>
      <c r="B154" s="95">
        <f>IF(OR(B22=" --- ",B30=" --- ")," --- ",B22-B30)</f>
        <v>1469</v>
      </c>
      <c r="C154" s="96" t="str">
        <f t="shared" ref="C154:P154" si="20">IF(OR(C22=" --- ",C30=" --- ")," --- ",C22-C30)</f>
        <v xml:space="preserve"> --- </v>
      </c>
      <c r="D154" s="96">
        <f t="shared" si="20"/>
        <v>1164</v>
      </c>
      <c r="E154" s="96">
        <f t="shared" si="20"/>
        <v>-3270</v>
      </c>
      <c r="F154" s="96" t="str">
        <f t="shared" si="20"/>
        <v xml:space="preserve"> --- </v>
      </c>
      <c r="G154" s="96">
        <f t="shared" si="20"/>
        <v>1678</v>
      </c>
      <c r="H154" s="96" t="str">
        <f t="shared" si="20"/>
        <v xml:space="preserve"> --- </v>
      </c>
      <c r="I154" s="96" t="str">
        <f t="shared" si="20"/>
        <v xml:space="preserve"> --- </v>
      </c>
      <c r="J154" s="96">
        <f t="shared" si="20"/>
        <v>2090</v>
      </c>
      <c r="K154" s="96" t="str">
        <f t="shared" si="20"/>
        <v xml:space="preserve"> --- </v>
      </c>
      <c r="L154" s="96">
        <f t="shared" si="20"/>
        <v>964</v>
      </c>
      <c r="M154" s="96" t="str">
        <f t="shared" si="20"/>
        <v xml:space="preserve"> --- </v>
      </c>
      <c r="N154" s="96">
        <f t="shared" si="20"/>
        <v>673</v>
      </c>
      <c r="O154" s="97">
        <f t="shared" si="20"/>
        <v>1938</v>
      </c>
      <c r="P154" s="98">
        <f t="shared" si="20"/>
        <v>838.25</v>
      </c>
    </row>
    <row r="156" spans="1:16">
      <c r="P156" s="17" t="s">
        <v>76</v>
      </c>
    </row>
  </sheetData>
  <mergeCells count="7">
    <mergeCell ref="A148:A149"/>
    <mergeCell ref="B148:O148"/>
    <mergeCell ref="A2:P2"/>
    <mergeCell ref="A6:A7"/>
    <mergeCell ref="B6:O6"/>
    <mergeCell ref="A95:A96"/>
    <mergeCell ref="B95:O95"/>
  </mergeCells>
  <conditionalFormatting sqref="B9">
    <cfRule type="expression" dxfId="29" priority="9" stopIfTrue="1">
      <formula>B9&gt;B17</formula>
    </cfRule>
    <cfRule type="expression" dxfId="28" priority="10" stopIfTrue="1">
      <formula>B9&lt;B17</formula>
    </cfRule>
  </conditionalFormatting>
  <conditionalFormatting sqref="C9:E9">
    <cfRule type="expression" dxfId="27" priority="7" stopIfTrue="1">
      <formula>C9&gt;C17</formula>
    </cfRule>
    <cfRule type="expression" dxfId="26" priority="8" stopIfTrue="1">
      <formula>C9&lt;C17</formula>
    </cfRule>
  </conditionalFormatting>
  <conditionalFormatting sqref="B10">
    <cfRule type="expression" dxfId="25" priority="5" stopIfTrue="1">
      <formula>B10&gt;B18</formula>
    </cfRule>
    <cfRule type="expression" dxfId="24" priority="6" stopIfTrue="1">
      <formula>B10&lt;B18</formula>
    </cfRule>
  </conditionalFormatting>
  <conditionalFormatting sqref="C9:O9">
    <cfRule type="expression" dxfId="23" priority="3" stopIfTrue="1">
      <formula>C9&gt;C17</formula>
    </cfRule>
    <cfRule type="expression" dxfId="22" priority="4" stopIfTrue="1">
      <formula>C9&lt;C17</formula>
    </cfRule>
  </conditionalFormatting>
  <conditionalFormatting sqref="C10:O10">
    <cfRule type="expression" dxfId="21" priority="1" stopIfTrue="1">
      <formula>C10&gt;C18</formula>
    </cfRule>
    <cfRule type="expression" dxfId="20" priority="2" stopIfTrue="1">
      <formula>C10&lt;C18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1" manualBreakCount="1">
    <brk id="9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AG156"/>
  <sheetViews>
    <sheetView view="pageBreakPreview" zoomScale="70" zoomScaleNormal="60" zoomScaleSheetLayoutView="70" workbookViewId="0"/>
  </sheetViews>
  <sheetFormatPr defaultRowHeight="12.75"/>
  <cols>
    <col min="1" max="1" width="48.85546875" style="13" customWidth="1"/>
    <col min="2" max="16" width="10.7109375" style="13" customWidth="1"/>
    <col min="17" max="18" width="9.28515625" style="13" bestFit="1" customWidth="1"/>
    <col min="19" max="16384" width="9.140625" style="13"/>
  </cols>
  <sheetData>
    <row r="1" spans="1:33" ht="14.25">
      <c r="P1" s="45" t="s">
        <v>39</v>
      </c>
    </row>
    <row r="2" spans="1:33" s="107" customFormat="1" ht="29.25" customHeight="1">
      <c r="A2" s="173" t="s">
        <v>52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</row>
    <row r="3" spans="1:33" ht="19.5" customHeight="1">
      <c r="A3" s="15"/>
      <c r="P3" s="14"/>
    </row>
    <row r="4" spans="1:33" ht="29.25" customHeight="1">
      <c r="A4" s="5" t="s">
        <v>22</v>
      </c>
      <c r="B4" s="46"/>
      <c r="C4" s="46"/>
      <c r="D4" s="46"/>
      <c r="E4" s="46"/>
      <c r="F4" s="47"/>
      <c r="G4" s="46"/>
      <c r="H4" s="46"/>
      <c r="I4" s="46"/>
      <c r="J4" s="46"/>
      <c r="K4" s="46"/>
      <c r="L4" s="46"/>
      <c r="M4" s="46"/>
      <c r="N4" s="46"/>
      <c r="O4" s="16"/>
      <c r="P4" s="2" t="s">
        <v>1</v>
      </c>
    </row>
    <row r="5" spans="1:33" ht="23.25" customHeight="1" thickBot="1"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7" t="s">
        <v>46</v>
      </c>
      <c r="Q5" s="105"/>
    </row>
    <row r="6" spans="1:33" ht="16.5" customHeight="1" thickBot="1">
      <c r="A6" s="169" t="s">
        <v>53</v>
      </c>
      <c r="B6" s="171" t="s">
        <v>2</v>
      </c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  <c r="P6" s="18"/>
    </row>
    <row r="7" spans="1:33" s="15" customFormat="1" ht="114" customHeight="1" thickBot="1">
      <c r="A7" s="170"/>
      <c r="B7" s="19" t="s">
        <v>3</v>
      </c>
      <c r="C7" s="20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10</v>
      </c>
      <c r="J7" s="20" t="s">
        <v>11</v>
      </c>
      <c r="K7" s="20" t="s">
        <v>12</v>
      </c>
      <c r="L7" s="20" t="s">
        <v>13</v>
      </c>
      <c r="M7" s="20" t="s">
        <v>14</v>
      </c>
      <c r="N7" s="20" t="s">
        <v>16</v>
      </c>
      <c r="O7" s="21" t="s">
        <v>15</v>
      </c>
      <c r="P7" s="22" t="s">
        <v>42</v>
      </c>
      <c r="Q7" s="23"/>
      <c r="R7" s="23"/>
      <c r="S7" s="23"/>
      <c r="T7" s="24"/>
      <c r="U7" s="24"/>
      <c r="V7" s="24"/>
      <c r="W7" s="24"/>
    </row>
    <row r="8" spans="1:33" s="15" customFormat="1" ht="30" customHeight="1" thickBot="1">
      <c r="A8" s="25">
        <v>2011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7"/>
      <c r="Q8" s="23"/>
      <c r="R8" s="23"/>
      <c r="S8" s="23"/>
      <c r="T8" s="24"/>
      <c r="U8" s="24"/>
      <c r="V8" s="24"/>
      <c r="W8" s="24"/>
    </row>
    <row r="9" spans="1:33" s="43" customFormat="1" ht="30" customHeight="1">
      <c r="A9" s="28" t="s">
        <v>17</v>
      </c>
      <c r="B9" s="56">
        <v>3</v>
      </c>
      <c r="C9" s="48">
        <v>0</v>
      </c>
      <c r="D9" s="48">
        <v>0</v>
      </c>
      <c r="E9" s="48">
        <v>0</v>
      </c>
      <c r="F9" s="48">
        <v>0</v>
      </c>
      <c r="G9" s="48">
        <v>0</v>
      </c>
      <c r="H9" s="48">
        <v>0</v>
      </c>
      <c r="I9" s="48">
        <v>0</v>
      </c>
      <c r="J9" s="48">
        <v>0</v>
      </c>
      <c r="K9" s="48">
        <v>0</v>
      </c>
      <c r="L9" s="48">
        <v>3.99988606557377</v>
      </c>
      <c r="M9" s="48">
        <v>0</v>
      </c>
      <c r="N9" s="48">
        <v>0</v>
      </c>
      <c r="O9" s="61">
        <v>2.67</v>
      </c>
      <c r="P9" s="55">
        <f t="shared" ref="P9:P14" si="0">SUM(B9:O9)/COUNTIF(B9:O9,"&gt;0")</f>
        <v>3.2232953551912567</v>
      </c>
    </row>
    <row r="10" spans="1:33" s="30" customFormat="1" ht="30" customHeight="1">
      <c r="A10" s="29" t="s">
        <v>19</v>
      </c>
      <c r="B10" s="57">
        <v>18</v>
      </c>
      <c r="C10" s="49">
        <v>0</v>
      </c>
      <c r="D10" s="49">
        <v>0</v>
      </c>
      <c r="E10" s="49">
        <v>0</v>
      </c>
      <c r="F10" s="49">
        <v>0</v>
      </c>
      <c r="G10" s="49">
        <v>0</v>
      </c>
      <c r="H10" s="49">
        <v>0</v>
      </c>
      <c r="I10" s="49">
        <v>0</v>
      </c>
      <c r="J10" s="49">
        <v>0</v>
      </c>
      <c r="K10" s="49">
        <v>0</v>
      </c>
      <c r="L10" s="49">
        <v>17.32</v>
      </c>
      <c r="M10" s="49">
        <v>0</v>
      </c>
      <c r="N10" s="49">
        <v>0</v>
      </c>
      <c r="O10" s="63">
        <v>16.010000000000002</v>
      </c>
      <c r="P10" s="50">
        <f t="shared" si="0"/>
        <v>17.11</v>
      </c>
    </row>
    <row r="11" spans="1:33" s="43" customFormat="1" ht="30" customHeight="1">
      <c r="A11" s="31" t="s">
        <v>18</v>
      </c>
      <c r="B11" s="58">
        <v>25884</v>
      </c>
      <c r="C11" s="51">
        <v>0</v>
      </c>
      <c r="D11" s="51">
        <v>0</v>
      </c>
      <c r="E11" s="51">
        <v>0</v>
      </c>
      <c r="F11" s="51">
        <v>0</v>
      </c>
      <c r="G11" s="51">
        <v>0</v>
      </c>
      <c r="H11" s="51">
        <v>0</v>
      </c>
      <c r="I11" s="51">
        <v>0</v>
      </c>
      <c r="J11" s="51">
        <v>0</v>
      </c>
      <c r="K11" s="51">
        <v>0</v>
      </c>
      <c r="L11" s="51">
        <v>25527</v>
      </c>
      <c r="M11" s="51">
        <v>0</v>
      </c>
      <c r="N11" s="51">
        <v>0</v>
      </c>
      <c r="O11" s="65">
        <v>25959</v>
      </c>
      <c r="P11" s="52">
        <f t="shared" si="0"/>
        <v>25790</v>
      </c>
    </row>
    <row r="12" spans="1:33" s="69" customFormat="1" ht="30" customHeight="1" thickBot="1">
      <c r="A12" s="32" t="s">
        <v>20</v>
      </c>
      <c r="B12" s="59">
        <v>15323</v>
      </c>
      <c r="C12" s="53">
        <v>0</v>
      </c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15154</v>
      </c>
      <c r="M12" s="53">
        <v>0</v>
      </c>
      <c r="N12" s="53">
        <v>0</v>
      </c>
      <c r="O12" s="67">
        <v>14428</v>
      </c>
      <c r="P12" s="54">
        <f t="shared" si="0"/>
        <v>14968.333333333334</v>
      </c>
    </row>
    <row r="13" spans="1:33" s="43" customFormat="1" ht="30" customHeight="1" thickBot="1">
      <c r="A13" s="33" t="s">
        <v>54</v>
      </c>
      <c r="B13" s="34">
        <f>IF(B9=0," --- ",ROUND(12*(1/B9*B11),))</f>
        <v>103536</v>
      </c>
      <c r="C13" s="34" t="str">
        <f t="shared" ref="C13:O14" si="1">IF(C9=0," --- ",ROUND(12*(1/C9*C11),))</f>
        <v xml:space="preserve"> --- </v>
      </c>
      <c r="D13" s="34" t="str">
        <f t="shared" si="1"/>
        <v xml:space="preserve"> --- </v>
      </c>
      <c r="E13" s="34" t="str">
        <f t="shared" si="1"/>
        <v xml:space="preserve"> --- </v>
      </c>
      <c r="F13" s="34" t="str">
        <f t="shared" si="1"/>
        <v xml:space="preserve"> --- </v>
      </c>
      <c r="G13" s="34" t="str">
        <f t="shared" si="1"/>
        <v xml:space="preserve"> --- </v>
      </c>
      <c r="H13" s="34" t="str">
        <f t="shared" si="1"/>
        <v xml:space="preserve"> --- </v>
      </c>
      <c r="I13" s="34" t="str">
        <f t="shared" si="1"/>
        <v xml:space="preserve"> --- </v>
      </c>
      <c r="J13" s="34" t="str">
        <f t="shared" si="1"/>
        <v xml:space="preserve"> --- </v>
      </c>
      <c r="K13" s="34" t="str">
        <f t="shared" si="1"/>
        <v xml:space="preserve"> --- </v>
      </c>
      <c r="L13" s="34">
        <f t="shared" si="1"/>
        <v>76583</v>
      </c>
      <c r="M13" s="34" t="str">
        <f t="shared" si="1"/>
        <v xml:space="preserve"> --- </v>
      </c>
      <c r="N13" s="34" t="str">
        <f t="shared" si="1"/>
        <v xml:space="preserve"> --- </v>
      </c>
      <c r="O13" s="70">
        <f t="shared" si="1"/>
        <v>116670</v>
      </c>
      <c r="P13" s="71">
        <f t="shared" si="0"/>
        <v>98929.666666666672</v>
      </c>
      <c r="Q13" s="36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36"/>
    </row>
    <row r="14" spans="1:33" s="43" customFormat="1" ht="30" customHeight="1" thickBot="1">
      <c r="A14" s="33" t="s">
        <v>55</v>
      </c>
      <c r="B14" s="60">
        <f>IF(B10=0," --- ",ROUND(12*(1/B10*B12),))</f>
        <v>10215</v>
      </c>
      <c r="C14" s="60" t="str">
        <f t="shared" si="1"/>
        <v xml:space="preserve"> --- </v>
      </c>
      <c r="D14" s="60" t="str">
        <f t="shared" si="1"/>
        <v xml:space="preserve"> --- </v>
      </c>
      <c r="E14" s="60" t="str">
        <f t="shared" si="1"/>
        <v xml:space="preserve"> --- </v>
      </c>
      <c r="F14" s="60" t="str">
        <f t="shared" si="1"/>
        <v xml:space="preserve"> --- </v>
      </c>
      <c r="G14" s="60" t="str">
        <f t="shared" si="1"/>
        <v xml:space="preserve"> --- </v>
      </c>
      <c r="H14" s="60" t="str">
        <f t="shared" si="1"/>
        <v xml:space="preserve"> --- </v>
      </c>
      <c r="I14" s="60" t="str">
        <f t="shared" si="1"/>
        <v xml:space="preserve"> --- </v>
      </c>
      <c r="J14" s="60" t="str">
        <f t="shared" si="1"/>
        <v xml:space="preserve"> --- </v>
      </c>
      <c r="K14" s="60" t="str">
        <f t="shared" si="1"/>
        <v xml:space="preserve"> --- </v>
      </c>
      <c r="L14" s="60">
        <f t="shared" si="1"/>
        <v>10499</v>
      </c>
      <c r="M14" s="60" t="str">
        <f t="shared" si="1"/>
        <v xml:space="preserve"> --- </v>
      </c>
      <c r="N14" s="60" t="str">
        <f t="shared" si="1"/>
        <v xml:space="preserve"> --- </v>
      </c>
      <c r="O14" s="73">
        <f t="shared" si="1"/>
        <v>10814</v>
      </c>
      <c r="P14" s="71">
        <f t="shared" si="0"/>
        <v>10509.333333333334</v>
      </c>
      <c r="Q14" s="36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</row>
    <row r="15" spans="1:33" s="43" customFormat="1" ht="30" customHeight="1" thickBot="1">
      <c r="A15" s="33" t="s">
        <v>56</v>
      </c>
      <c r="B15" s="60">
        <f>IF(B9=0," --- ",B13+B14)</f>
        <v>113751</v>
      </c>
      <c r="C15" s="60" t="str">
        <f t="shared" ref="C15:P15" si="2">IF(C9=0," --- ",C13+C14)</f>
        <v xml:space="preserve"> --- </v>
      </c>
      <c r="D15" s="60" t="str">
        <f t="shared" si="2"/>
        <v xml:space="preserve"> --- </v>
      </c>
      <c r="E15" s="60" t="str">
        <f t="shared" si="2"/>
        <v xml:space="preserve"> --- </v>
      </c>
      <c r="F15" s="60" t="str">
        <f t="shared" si="2"/>
        <v xml:space="preserve"> --- </v>
      </c>
      <c r="G15" s="60" t="str">
        <f t="shared" si="2"/>
        <v xml:space="preserve"> --- </v>
      </c>
      <c r="H15" s="60" t="str">
        <f t="shared" si="2"/>
        <v xml:space="preserve"> --- </v>
      </c>
      <c r="I15" s="60" t="str">
        <f t="shared" si="2"/>
        <v xml:space="preserve"> --- </v>
      </c>
      <c r="J15" s="60" t="str">
        <f t="shared" si="2"/>
        <v xml:space="preserve"> --- </v>
      </c>
      <c r="K15" s="60" t="str">
        <f t="shared" si="2"/>
        <v xml:space="preserve"> --- </v>
      </c>
      <c r="L15" s="60">
        <f t="shared" si="2"/>
        <v>87082</v>
      </c>
      <c r="M15" s="60" t="str">
        <f t="shared" si="2"/>
        <v xml:space="preserve"> --- </v>
      </c>
      <c r="N15" s="60" t="str">
        <f t="shared" si="2"/>
        <v xml:space="preserve"> --- </v>
      </c>
      <c r="O15" s="73">
        <f t="shared" si="2"/>
        <v>127484</v>
      </c>
      <c r="P15" s="71">
        <f t="shared" si="2"/>
        <v>109439</v>
      </c>
      <c r="Q15" s="36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2"/>
      <c r="AD15" s="72"/>
      <c r="AE15" s="72"/>
      <c r="AF15" s="72"/>
    </row>
    <row r="16" spans="1:33" s="15" customFormat="1" ht="30" customHeight="1" thickBot="1">
      <c r="A16" s="25">
        <v>2010</v>
      </c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6"/>
      <c r="Q16" s="23"/>
      <c r="R16" s="23"/>
      <c r="S16" s="23"/>
      <c r="T16" s="24"/>
      <c r="U16" s="24"/>
      <c r="V16" s="24"/>
      <c r="W16" s="24"/>
    </row>
    <row r="17" spans="1:23" s="43" customFormat="1" ht="30" customHeight="1">
      <c r="A17" s="28" t="s">
        <v>17</v>
      </c>
      <c r="B17" s="77">
        <v>3</v>
      </c>
      <c r="C17" s="48">
        <v>0</v>
      </c>
      <c r="D17" s="48">
        <v>0</v>
      </c>
      <c r="E17" s="48">
        <v>0</v>
      </c>
      <c r="F17" s="48">
        <v>0</v>
      </c>
      <c r="G17" s="48">
        <v>0</v>
      </c>
      <c r="H17" s="48">
        <v>0</v>
      </c>
      <c r="I17" s="48">
        <v>0</v>
      </c>
      <c r="J17" s="48">
        <v>0</v>
      </c>
      <c r="K17" s="48">
        <v>0</v>
      </c>
      <c r="L17" s="48">
        <v>3.99988606557377</v>
      </c>
      <c r="M17" s="48">
        <v>0</v>
      </c>
      <c r="N17" s="48">
        <v>0</v>
      </c>
      <c r="O17" s="61">
        <v>2.67</v>
      </c>
      <c r="P17" s="62">
        <f t="shared" ref="P17:P22" si="3">SUM(B17:O17)/COUNTIF(B17:O17,"&gt;0")</f>
        <v>3.2232953551912567</v>
      </c>
      <c r="R17" s="104"/>
      <c r="S17" s="104"/>
    </row>
    <row r="18" spans="1:23" s="30" customFormat="1" ht="30" customHeight="1">
      <c r="A18" s="29" t="s">
        <v>19</v>
      </c>
      <c r="B18" s="78">
        <v>19.89</v>
      </c>
      <c r="C18" s="49">
        <v>0</v>
      </c>
      <c r="D18" s="49">
        <v>0</v>
      </c>
      <c r="E18" s="49">
        <v>0</v>
      </c>
      <c r="F18" s="49">
        <v>0</v>
      </c>
      <c r="G18" s="49">
        <v>0</v>
      </c>
      <c r="H18" s="49">
        <v>0</v>
      </c>
      <c r="I18" s="49">
        <v>0</v>
      </c>
      <c r="J18" s="49">
        <v>0</v>
      </c>
      <c r="K18" s="49">
        <v>0</v>
      </c>
      <c r="L18" s="49">
        <v>16.98</v>
      </c>
      <c r="M18" s="49">
        <v>0</v>
      </c>
      <c r="N18" s="49">
        <v>0</v>
      </c>
      <c r="O18" s="63">
        <v>16.010000000000002</v>
      </c>
      <c r="P18" s="64">
        <f t="shared" si="3"/>
        <v>17.626666666666669</v>
      </c>
      <c r="R18" s="104"/>
      <c r="S18" s="104"/>
    </row>
    <row r="19" spans="1:23" s="43" customFormat="1" ht="30" customHeight="1">
      <c r="A19" s="31" t="s">
        <v>18</v>
      </c>
      <c r="B19" s="79">
        <v>25884</v>
      </c>
      <c r="C19" s="51">
        <v>0</v>
      </c>
      <c r="D19" s="51">
        <v>0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1">
        <v>0</v>
      </c>
      <c r="K19" s="51">
        <v>0</v>
      </c>
      <c r="L19" s="51">
        <v>25823</v>
      </c>
      <c r="M19" s="51">
        <v>0</v>
      </c>
      <c r="N19" s="51">
        <v>0</v>
      </c>
      <c r="O19" s="65">
        <v>26001</v>
      </c>
      <c r="P19" s="66">
        <f t="shared" si="3"/>
        <v>25902.666666666668</v>
      </c>
      <c r="R19" s="104"/>
      <c r="S19" s="104"/>
    </row>
    <row r="20" spans="1:23" s="69" customFormat="1" ht="30" customHeight="1" thickBot="1">
      <c r="A20" s="32" t="s">
        <v>20</v>
      </c>
      <c r="B20" s="80">
        <v>17143</v>
      </c>
      <c r="C20" s="53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14307</v>
      </c>
      <c r="M20" s="53">
        <v>0</v>
      </c>
      <c r="N20" s="53">
        <v>0</v>
      </c>
      <c r="O20" s="67">
        <v>15943</v>
      </c>
      <c r="P20" s="68">
        <f t="shared" si="3"/>
        <v>15797.666666666666</v>
      </c>
      <c r="R20" s="104"/>
      <c r="S20" s="104"/>
    </row>
    <row r="21" spans="1:23" s="69" customFormat="1" ht="30" customHeight="1" thickBot="1">
      <c r="A21" s="33" t="s">
        <v>54</v>
      </c>
      <c r="B21" s="34">
        <f>IF(B17=0," --- ",ROUND(12*(1/B17*B19),))</f>
        <v>103536</v>
      </c>
      <c r="C21" s="34" t="str">
        <f t="shared" ref="C21:O22" si="4">IF(C17=0," --- ",ROUND(12*(1/C17*C19),))</f>
        <v xml:space="preserve"> --- </v>
      </c>
      <c r="D21" s="34" t="str">
        <f t="shared" si="4"/>
        <v xml:space="preserve"> --- </v>
      </c>
      <c r="E21" s="34" t="str">
        <f t="shared" si="4"/>
        <v xml:space="preserve"> --- </v>
      </c>
      <c r="F21" s="34" t="str">
        <f t="shared" si="4"/>
        <v xml:space="preserve"> --- </v>
      </c>
      <c r="G21" s="34" t="str">
        <f t="shared" si="4"/>
        <v xml:space="preserve"> --- </v>
      </c>
      <c r="H21" s="34" t="str">
        <f t="shared" si="4"/>
        <v xml:space="preserve"> --- </v>
      </c>
      <c r="I21" s="34" t="str">
        <f t="shared" si="4"/>
        <v xml:space="preserve"> --- </v>
      </c>
      <c r="J21" s="34" t="str">
        <f t="shared" si="4"/>
        <v xml:space="preserve"> --- </v>
      </c>
      <c r="K21" s="34" t="str">
        <f t="shared" si="4"/>
        <v xml:space="preserve"> --- </v>
      </c>
      <c r="L21" s="34">
        <f t="shared" si="4"/>
        <v>77471</v>
      </c>
      <c r="M21" s="34" t="str">
        <f t="shared" si="4"/>
        <v xml:space="preserve"> --- </v>
      </c>
      <c r="N21" s="34" t="str">
        <f t="shared" si="4"/>
        <v xml:space="preserve"> --- </v>
      </c>
      <c r="O21" s="70">
        <f t="shared" si="4"/>
        <v>116858</v>
      </c>
      <c r="P21" s="71">
        <f t="shared" si="3"/>
        <v>99288.333333333328</v>
      </c>
    </row>
    <row r="22" spans="1:23" s="69" customFormat="1" ht="30" customHeight="1" thickBot="1">
      <c r="A22" s="33" t="s">
        <v>55</v>
      </c>
      <c r="B22" s="60">
        <f>IF(B18=0," --- ",ROUND(12*(1/B18*B20),))</f>
        <v>10343</v>
      </c>
      <c r="C22" s="60" t="str">
        <f t="shared" si="4"/>
        <v xml:space="preserve"> --- </v>
      </c>
      <c r="D22" s="60" t="str">
        <f t="shared" si="4"/>
        <v xml:space="preserve"> --- </v>
      </c>
      <c r="E22" s="60" t="str">
        <f t="shared" si="4"/>
        <v xml:space="preserve"> --- </v>
      </c>
      <c r="F22" s="60" t="str">
        <f t="shared" si="4"/>
        <v xml:space="preserve"> --- </v>
      </c>
      <c r="G22" s="60" t="str">
        <f t="shared" si="4"/>
        <v xml:space="preserve"> --- </v>
      </c>
      <c r="H22" s="60" t="str">
        <f t="shared" si="4"/>
        <v xml:space="preserve"> --- </v>
      </c>
      <c r="I22" s="60" t="str">
        <f t="shared" si="4"/>
        <v xml:space="preserve"> --- </v>
      </c>
      <c r="J22" s="60" t="str">
        <f t="shared" si="4"/>
        <v xml:space="preserve"> --- </v>
      </c>
      <c r="K22" s="60" t="str">
        <f t="shared" si="4"/>
        <v xml:space="preserve"> --- </v>
      </c>
      <c r="L22" s="60">
        <f t="shared" si="4"/>
        <v>10111</v>
      </c>
      <c r="M22" s="60" t="str">
        <f t="shared" si="4"/>
        <v xml:space="preserve"> --- </v>
      </c>
      <c r="N22" s="60" t="str">
        <f t="shared" si="4"/>
        <v xml:space="preserve"> --- </v>
      </c>
      <c r="O22" s="73">
        <f t="shared" si="4"/>
        <v>11950</v>
      </c>
      <c r="P22" s="71">
        <f t="shared" si="3"/>
        <v>10801.333333333334</v>
      </c>
    </row>
    <row r="23" spans="1:23" s="43" customFormat="1" ht="30" customHeight="1" thickBot="1">
      <c r="A23" s="33" t="s">
        <v>56</v>
      </c>
      <c r="B23" s="60">
        <f>IF(B17=0," --- ",B21+B22)</f>
        <v>113879</v>
      </c>
      <c r="C23" s="60" t="str">
        <f t="shared" ref="C23:P23" si="5">IF(C17=0," --- ",C21+C22)</f>
        <v xml:space="preserve"> --- </v>
      </c>
      <c r="D23" s="60" t="str">
        <f t="shared" si="5"/>
        <v xml:space="preserve"> --- </v>
      </c>
      <c r="E23" s="60" t="str">
        <f t="shared" si="5"/>
        <v xml:space="preserve"> --- </v>
      </c>
      <c r="F23" s="60" t="str">
        <f t="shared" si="5"/>
        <v xml:space="preserve"> --- </v>
      </c>
      <c r="G23" s="60" t="str">
        <f t="shared" si="5"/>
        <v xml:space="preserve"> --- </v>
      </c>
      <c r="H23" s="60" t="str">
        <f t="shared" si="5"/>
        <v xml:space="preserve"> --- </v>
      </c>
      <c r="I23" s="60" t="str">
        <f t="shared" si="5"/>
        <v xml:space="preserve"> --- </v>
      </c>
      <c r="J23" s="60" t="str">
        <f t="shared" si="5"/>
        <v xml:space="preserve"> --- </v>
      </c>
      <c r="K23" s="60" t="str">
        <f t="shared" si="5"/>
        <v xml:space="preserve"> --- </v>
      </c>
      <c r="L23" s="60">
        <f t="shared" si="5"/>
        <v>87582</v>
      </c>
      <c r="M23" s="60" t="str">
        <f t="shared" si="5"/>
        <v xml:space="preserve"> --- </v>
      </c>
      <c r="N23" s="60" t="str">
        <f t="shared" si="5"/>
        <v xml:space="preserve"> --- </v>
      </c>
      <c r="O23" s="73">
        <f t="shared" si="5"/>
        <v>128808</v>
      </c>
      <c r="P23" s="71">
        <f t="shared" si="5"/>
        <v>110089.66666666666</v>
      </c>
    </row>
    <row r="24" spans="1:23" s="15" customFormat="1" ht="30" customHeight="1" thickBot="1">
      <c r="A24" s="25">
        <v>2009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35"/>
      <c r="Q24" s="23"/>
      <c r="R24" s="23"/>
      <c r="S24" s="23"/>
      <c r="T24" s="24"/>
      <c r="U24" s="24"/>
      <c r="V24" s="24"/>
      <c r="W24" s="24"/>
    </row>
    <row r="25" spans="1:23" s="43" customFormat="1" ht="30" customHeight="1">
      <c r="A25" s="28" t="s">
        <v>17</v>
      </c>
      <c r="B25" s="77">
        <v>3</v>
      </c>
      <c r="C25" s="48">
        <v>0</v>
      </c>
      <c r="D25" s="48">
        <v>0</v>
      </c>
      <c r="E25" s="48">
        <v>0</v>
      </c>
      <c r="F25" s="48">
        <v>0</v>
      </c>
      <c r="G25" s="48">
        <v>0</v>
      </c>
      <c r="H25" s="48">
        <v>0</v>
      </c>
      <c r="I25" s="48">
        <v>0</v>
      </c>
      <c r="J25" s="48">
        <v>0</v>
      </c>
      <c r="K25" s="48">
        <v>0</v>
      </c>
      <c r="L25" s="48">
        <v>3.99988606557377</v>
      </c>
      <c r="M25" s="48">
        <v>0</v>
      </c>
      <c r="N25" s="48">
        <v>0</v>
      </c>
      <c r="O25" s="61">
        <v>2.67</v>
      </c>
      <c r="P25" s="62">
        <f t="shared" ref="P25:P30" si="6">SUM(B25:O25)/COUNTIF(B25:O25,"&gt;0")</f>
        <v>3.2232953551912567</v>
      </c>
      <c r="R25" s="104"/>
      <c r="S25" s="104"/>
    </row>
    <row r="26" spans="1:23" s="30" customFormat="1" ht="30" customHeight="1">
      <c r="A26" s="29" t="s">
        <v>19</v>
      </c>
      <c r="B26" s="78">
        <v>19.89</v>
      </c>
      <c r="C26" s="49">
        <v>0</v>
      </c>
      <c r="D26" s="49">
        <v>0</v>
      </c>
      <c r="E26" s="49">
        <v>0</v>
      </c>
      <c r="F26" s="49">
        <v>0</v>
      </c>
      <c r="G26" s="49">
        <v>0</v>
      </c>
      <c r="H26" s="49">
        <v>0</v>
      </c>
      <c r="I26" s="49">
        <v>0</v>
      </c>
      <c r="J26" s="49">
        <v>0</v>
      </c>
      <c r="K26" s="49">
        <v>0</v>
      </c>
      <c r="L26" s="49">
        <v>16.98</v>
      </c>
      <c r="M26" s="49">
        <v>0</v>
      </c>
      <c r="N26" s="49">
        <v>0</v>
      </c>
      <c r="O26" s="63">
        <v>16.010000000000002</v>
      </c>
      <c r="P26" s="64">
        <f t="shared" si="6"/>
        <v>17.626666666666669</v>
      </c>
      <c r="R26" s="104"/>
      <c r="S26" s="104"/>
    </row>
    <row r="27" spans="1:23" s="43" customFormat="1" ht="30" customHeight="1">
      <c r="A27" s="31" t="s">
        <v>18</v>
      </c>
      <c r="B27" s="79">
        <v>25158.375</v>
      </c>
      <c r="C27" s="51">
        <v>0</v>
      </c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24616</v>
      </c>
      <c r="M27" s="51">
        <v>0</v>
      </c>
      <c r="N27" s="51">
        <v>0</v>
      </c>
      <c r="O27" s="65">
        <v>24760</v>
      </c>
      <c r="P27" s="66">
        <f t="shared" si="6"/>
        <v>24844.791666666668</v>
      </c>
      <c r="R27" s="104"/>
      <c r="S27" s="104"/>
    </row>
    <row r="28" spans="1:23" s="69" customFormat="1" ht="30" customHeight="1" thickBot="1">
      <c r="A28" s="32" t="s">
        <v>20</v>
      </c>
      <c r="B28" s="80">
        <v>14708.754999999999</v>
      </c>
      <c r="C28" s="53">
        <v>0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12943</v>
      </c>
      <c r="M28" s="53">
        <v>0</v>
      </c>
      <c r="N28" s="53">
        <v>0</v>
      </c>
      <c r="O28" s="67">
        <v>13200</v>
      </c>
      <c r="P28" s="68">
        <f t="shared" si="6"/>
        <v>13617.251666666665</v>
      </c>
      <c r="R28" s="104"/>
      <c r="S28" s="104"/>
    </row>
    <row r="29" spans="1:23" s="69" customFormat="1" ht="30" customHeight="1" thickBot="1">
      <c r="A29" s="33" t="s">
        <v>54</v>
      </c>
      <c r="B29" s="34">
        <f>IF(B25=0," --- ",ROUND(12*(1/B25*B27),))</f>
        <v>100634</v>
      </c>
      <c r="C29" s="34" t="str">
        <f t="shared" ref="C29:O30" si="7">IF(C25=0," --- ",ROUND(12*(1/C25*C27),))</f>
        <v xml:space="preserve"> --- </v>
      </c>
      <c r="D29" s="34" t="str">
        <f t="shared" si="7"/>
        <v xml:space="preserve"> --- </v>
      </c>
      <c r="E29" s="34" t="str">
        <f t="shared" si="7"/>
        <v xml:space="preserve"> --- </v>
      </c>
      <c r="F29" s="34" t="str">
        <f t="shared" si="7"/>
        <v xml:space="preserve"> --- </v>
      </c>
      <c r="G29" s="34" t="str">
        <f t="shared" si="7"/>
        <v xml:space="preserve"> --- </v>
      </c>
      <c r="H29" s="34" t="str">
        <f t="shared" si="7"/>
        <v xml:space="preserve"> --- </v>
      </c>
      <c r="I29" s="34" t="str">
        <f t="shared" si="7"/>
        <v xml:space="preserve"> --- </v>
      </c>
      <c r="J29" s="34" t="str">
        <f t="shared" si="7"/>
        <v xml:space="preserve"> --- </v>
      </c>
      <c r="K29" s="34" t="str">
        <f t="shared" si="7"/>
        <v xml:space="preserve"> --- </v>
      </c>
      <c r="L29" s="34">
        <f t="shared" si="7"/>
        <v>73850</v>
      </c>
      <c r="M29" s="34" t="str">
        <f t="shared" si="7"/>
        <v xml:space="preserve"> --- </v>
      </c>
      <c r="N29" s="34" t="str">
        <f t="shared" si="7"/>
        <v xml:space="preserve"> --- </v>
      </c>
      <c r="O29" s="70">
        <f t="shared" si="7"/>
        <v>111281</v>
      </c>
      <c r="P29" s="71">
        <f t="shared" si="6"/>
        <v>95255</v>
      </c>
    </row>
    <row r="30" spans="1:23" s="69" customFormat="1" ht="30" customHeight="1" thickBot="1">
      <c r="A30" s="33" t="s">
        <v>55</v>
      </c>
      <c r="B30" s="60">
        <f>IF(B26=0," --- ",ROUND(12*(1/B26*B28),))</f>
        <v>8874</v>
      </c>
      <c r="C30" s="60" t="str">
        <f t="shared" si="7"/>
        <v xml:space="preserve"> --- </v>
      </c>
      <c r="D30" s="60" t="str">
        <f t="shared" si="7"/>
        <v xml:space="preserve"> --- </v>
      </c>
      <c r="E30" s="60" t="str">
        <f t="shared" si="7"/>
        <v xml:space="preserve"> --- </v>
      </c>
      <c r="F30" s="60" t="str">
        <f t="shared" si="7"/>
        <v xml:space="preserve"> --- </v>
      </c>
      <c r="G30" s="60" t="str">
        <f t="shared" si="7"/>
        <v xml:space="preserve"> --- </v>
      </c>
      <c r="H30" s="60" t="str">
        <f t="shared" si="7"/>
        <v xml:space="preserve"> --- </v>
      </c>
      <c r="I30" s="60" t="str">
        <f t="shared" si="7"/>
        <v xml:space="preserve"> --- </v>
      </c>
      <c r="J30" s="60" t="str">
        <f t="shared" si="7"/>
        <v xml:space="preserve"> --- </v>
      </c>
      <c r="K30" s="60" t="str">
        <f t="shared" si="7"/>
        <v xml:space="preserve"> --- </v>
      </c>
      <c r="L30" s="60">
        <f t="shared" si="7"/>
        <v>9147</v>
      </c>
      <c r="M30" s="60" t="str">
        <f t="shared" si="7"/>
        <v xml:space="preserve"> --- </v>
      </c>
      <c r="N30" s="60" t="str">
        <f t="shared" si="7"/>
        <v xml:space="preserve"> --- </v>
      </c>
      <c r="O30" s="73">
        <f t="shared" si="7"/>
        <v>9894</v>
      </c>
      <c r="P30" s="71">
        <f t="shared" si="6"/>
        <v>9305</v>
      </c>
    </row>
    <row r="31" spans="1:23" s="43" customFormat="1" ht="30" customHeight="1" thickBot="1">
      <c r="A31" s="33" t="s">
        <v>56</v>
      </c>
      <c r="B31" s="60">
        <f>IF(B25=0," --- ",B29+B30)</f>
        <v>109508</v>
      </c>
      <c r="C31" s="60" t="str">
        <f t="shared" ref="C31:P31" si="8">IF(C25=0," --- ",C29+C30)</f>
        <v xml:space="preserve"> --- </v>
      </c>
      <c r="D31" s="60" t="str">
        <f t="shared" si="8"/>
        <v xml:space="preserve"> --- </v>
      </c>
      <c r="E31" s="60" t="str">
        <f t="shared" si="8"/>
        <v xml:space="preserve"> --- </v>
      </c>
      <c r="F31" s="60" t="str">
        <f t="shared" si="8"/>
        <v xml:space="preserve"> --- </v>
      </c>
      <c r="G31" s="60" t="str">
        <f t="shared" si="8"/>
        <v xml:space="preserve"> --- </v>
      </c>
      <c r="H31" s="60" t="str">
        <f t="shared" si="8"/>
        <v xml:space="preserve"> --- </v>
      </c>
      <c r="I31" s="60" t="str">
        <f t="shared" si="8"/>
        <v xml:space="preserve"> --- </v>
      </c>
      <c r="J31" s="60" t="str">
        <f t="shared" si="8"/>
        <v xml:space="preserve"> --- </v>
      </c>
      <c r="K31" s="60" t="str">
        <f t="shared" si="8"/>
        <v xml:space="preserve"> --- </v>
      </c>
      <c r="L31" s="60">
        <f t="shared" si="8"/>
        <v>82997</v>
      </c>
      <c r="M31" s="60" t="str">
        <f t="shared" si="8"/>
        <v xml:space="preserve"> --- </v>
      </c>
      <c r="N31" s="60" t="str">
        <f t="shared" si="8"/>
        <v xml:space="preserve"> --- </v>
      </c>
      <c r="O31" s="73">
        <f t="shared" si="8"/>
        <v>121175</v>
      </c>
      <c r="P31" s="71">
        <f t="shared" si="8"/>
        <v>104560</v>
      </c>
    </row>
    <row r="32" spans="1:23" s="43" customFormat="1" ht="15" customHeight="1" thickBot="1">
      <c r="C32" s="36"/>
      <c r="D32" s="36"/>
      <c r="E32" s="36"/>
      <c r="F32" s="36"/>
      <c r="G32" s="81"/>
      <c r="H32" s="81"/>
    </row>
    <row r="33" spans="1:17" s="38" customFormat="1" ht="30" customHeight="1" thickBot="1">
      <c r="A33" s="82" t="s">
        <v>57</v>
      </c>
      <c r="B33" s="83">
        <f>IF(OR(B15=" --- ",B23=" --- ")," --- ",B15/B23*100-100)</f>
        <v>-0.11240000351250501</v>
      </c>
      <c r="C33" s="37" t="str">
        <f t="shared" ref="C33:P33" si="9">IF(OR(C15=" --- ",C23=" --- ")," --- ",C15/C23*100-100)</f>
        <v xml:space="preserve"> --- </v>
      </c>
      <c r="D33" s="37" t="str">
        <f t="shared" si="9"/>
        <v xml:space="preserve"> --- </v>
      </c>
      <c r="E33" s="37" t="str">
        <f t="shared" si="9"/>
        <v xml:space="preserve"> --- </v>
      </c>
      <c r="F33" s="37" t="str">
        <f t="shared" si="9"/>
        <v xml:space="preserve"> --- </v>
      </c>
      <c r="G33" s="37" t="str">
        <f t="shared" si="9"/>
        <v xml:space="preserve"> --- </v>
      </c>
      <c r="H33" s="37" t="str">
        <f t="shared" si="9"/>
        <v xml:space="preserve"> --- </v>
      </c>
      <c r="I33" s="37" t="str">
        <f t="shared" si="9"/>
        <v xml:space="preserve"> --- </v>
      </c>
      <c r="J33" s="37" t="str">
        <f t="shared" si="9"/>
        <v xml:space="preserve"> --- </v>
      </c>
      <c r="K33" s="37" t="str">
        <f t="shared" si="9"/>
        <v xml:space="preserve"> --- </v>
      </c>
      <c r="L33" s="37">
        <f t="shared" si="9"/>
        <v>-0.57089356260419777</v>
      </c>
      <c r="M33" s="37" t="str">
        <f t="shared" si="9"/>
        <v xml:space="preserve"> --- </v>
      </c>
      <c r="N33" s="37" t="str">
        <f t="shared" si="9"/>
        <v xml:space="preserve"> --- </v>
      </c>
      <c r="O33" s="84">
        <f t="shared" si="9"/>
        <v>-1.0278864666790781</v>
      </c>
      <c r="P33" s="85">
        <f t="shared" si="9"/>
        <v>-0.59103336976826881</v>
      </c>
      <c r="Q33" s="86"/>
    </row>
    <row r="34" spans="1:17" s="38" customFormat="1" ht="30" customHeight="1" thickBot="1">
      <c r="A34" s="82" t="s">
        <v>49</v>
      </c>
      <c r="B34" s="87">
        <f>IF(OR(B23=" --- ",B31=" --- ")," --- ",B23/B31*100-100)</f>
        <v>3.9914892062680423</v>
      </c>
      <c r="C34" s="88" t="str">
        <f t="shared" ref="C34:P34" si="10">IF(OR(C23=" --- ",C31=" --- ")," --- ",C23/C31*100-100)</f>
        <v xml:space="preserve"> --- </v>
      </c>
      <c r="D34" s="88" t="str">
        <f t="shared" si="10"/>
        <v xml:space="preserve"> --- </v>
      </c>
      <c r="E34" s="88" t="str">
        <f t="shared" si="10"/>
        <v xml:space="preserve"> --- </v>
      </c>
      <c r="F34" s="88" t="str">
        <f t="shared" si="10"/>
        <v xml:space="preserve"> --- </v>
      </c>
      <c r="G34" s="88" t="str">
        <f t="shared" si="10"/>
        <v xml:space="preserve"> --- </v>
      </c>
      <c r="H34" s="88" t="str">
        <f t="shared" si="10"/>
        <v xml:space="preserve"> --- </v>
      </c>
      <c r="I34" s="88" t="str">
        <f t="shared" si="10"/>
        <v xml:space="preserve"> --- </v>
      </c>
      <c r="J34" s="88" t="str">
        <f t="shared" si="10"/>
        <v xml:space="preserve"> --- </v>
      </c>
      <c r="K34" s="88" t="str">
        <f t="shared" si="10"/>
        <v xml:space="preserve"> --- </v>
      </c>
      <c r="L34" s="88">
        <f t="shared" si="10"/>
        <v>5.5242960588936825</v>
      </c>
      <c r="M34" s="88" t="str">
        <f t="shared" si="10"/>
        <v xml:space="preserve"> --- </v>
      </c>
      <c r="N34" s="88" t="str">
        <f t="shared" si="10"/>
        <v xml:space="preserve"> --- </v>
      </c>
      <c r="O34" s="89">
        <f t="shared" si="10"/>
        <v>6.2991541159480136</v>
      </c>
      <c r="P34" s="90">
        <f t="shared" si="10"/>
        <v>5.2885105840346824</v>
      </c>
      <c r="Q34" s="86"/>
    </row>
    <row r="35" spans="1:17" s="38" customFormat="1" ht="15" customHeight="1" thickBot="1">
      <c r="A35" s="39"/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</row>
    <row r="36" spans="1:17" s="38" customFormat="1" ht="30" customHeight="1" thickBot="1">
      <c r="A36" s="91" t="s">
        <v>58</v>
      </c>
      <c r="B36" s="92">
        <f>IF(OR(B15=" --- ",B23=" --- ")," --- ",B15-B23)</f>
        <v>-128</v>
      </c>
      <c r="C36" s="41" t="str">
        <f t="shared" ref="C36:P36" si="11">IF(OR(C15=" --- ",C23=" --- ")," --- ",C15-C23)</f>
        <v xml:space="preserve"> --- </v>
      </c>
      <c r="D36" s="41" t="str">
        <f t="shared" si="11"/>
        <v xml:space="preserve"> --- </v>
      </c>
      <c r="E36" s="41" t="str">
        <f t="shared" si="11"/>
        <v xml:space="preserve"> --- </v>
      </c>
      <c r="F36" s="41" t="str">
        <f t="shared" si="11"/>
        <v xml:space="preserve"> --- </v>
      </c>
      <c r="G36" s="41" t="str">
        <f t="shared" si="11"/>
        <v xml:space="preserve"> --- </v>
      </c>
      <c r="H36" s="41" t="str">
        <f t="shared" si="11"/>
        <v xml:space="preserve"> --- </v>
      </c>
      <c r="I36" s="41" t="str">
        <f t="shared" si="11"/>
        <v xml:space="preserve"> --- </v>
      </c>
      <c r="J36" s="41" t="str">
        <f t="shared" si="11"/>
        <v xml:space="preserve"> --- </v>
      </c>
      <c r="K36" s="41" t="str">
        <f t="shared" si="11"/>
        <v xml:space="preserve"> --- </v>
      </c>
      <c r="L36" s="41">
        <f t="shared" si="11"/>
        <v>-500</v>
      </c>
      <c r="M36" s="41" t="str">
        <f t="shared" si="11"/>
        <v xml:space="preserve"> --- </v>
      </c>
      <c r="N36" s="41" t="str">
        <f t="shared" si="11"/>
        <v xml:space="preserve"> --- </v>
      </c>
      <c r="O36" s="93">
        <f t="shared" si="11"/>
        <v>-1324</v>
      </c>
      <c r="P36" s="94">
        <f t="shared" si="11"/>
        <v>-650.66666666665697</v>
      </c>
    </row>
    <row r="37" spans="1:17" s="38" customFormat="1" ht="30" customHeight="1" thickBot="1">
      <c r="A37" s="91" t="s">
        <v>50</v>
      </c>
      <c r="B37" s="95">
        <f>IF(OR(B23=" --- ",B31=" --- ")," --- ",B23-B31)</f>
        <v>4371</v>
      </c>
      <c r="C37" s="96" t="str">
        <f t="shared" ref="C37:P37" si="12">IF(OR(C23=" --- ",C31=" --- ")," --- ",C23-C31)</f>
        <v xml:space="preserve"> --- </v>
      </c>
      <c r="D37" s="96" t="str">
        <f t="shared" si="12"/>
        <v xml:space="preserve"> --- </v>
      </c>
      <c r="E37" s="96" t="str">
        <f t="shared" si="12"/>
        <v xml:space="preserve"> --- </v>
      </c>
      <c r="F37" s="96" t="str">
        <f t="shared" si="12"/>
        <v xml:space="preserve"> --- </v>
      </c>
      <c r="G37" s="96" t="str">
        <f t="shared" si="12"/>
        <v xml:space="preserve"> --- </v>
      </c>
      <c r="H37" s="96" t="str">
        <f t="shared" si="12"/>
        <v xml:space="preserve"> --- </v>
      </c>
      <c r="I37" s="96" t="str">
        <f t="shared" si="12"/>
        <v xml:space="preserve"> --- </v>
      </c>
      <c r="J37" s="96" t="str">
        <f t="shared" si="12"/>
        <v xml:space="preserve"> --- </v>
      </c>
      <c r="K37" s="96" t="str">
        <f t="shared" si="12"/>
        <v xml:space="preserve"> --- </v>
      </c>
      <c r="L37" s="96">
        <f t="shared" si="12"/>
        <v>4585</v>
      </c>
      <c r="M37" s="96" t="str">
        <f t="shared" si="12"/>
        <v xml:space="preserve"> --- </v>
      </c>
      <c r="N37" s="96" t="str">
        <f t="shared" si="12"/>
        <v xml:space="preserve"> --- </v>
      </c>
      <c r="O37" s="97">
        <f t="shared" si="12"/>
        <v>7633</v>
      </c>
      <c r="P37" s="98">
        <f t="shared" si="12"/>
        <v>5529.666666666657</v>
      </c>
    </row>
    <row r="38" spans="1:17" s="43" customFormat="1" ht="4.5" customHeight="1">
      <c r="C38" s="42"/>
      <c r="F38" s="99"/>
      <c r="I38" s="36"/>
    </row>
    <row r="39" spans="1:17" s="43" customFormat="1" ht="21" customHeight="1">
      <c r="C39" s="42"/>
      <c r="P39" s="17" t="s">
        <v>45</v>
      </c>
    </row>
    <row r="41" spans="1:17" ht="15">
      <c r="C41" s="42"/>
      <c r="D41" s="43"/>
    </row>
    <row r="42" spans="1:17" ht="15.75" thickBot="1">
      <c r="C42" s="42"/>
      <c r="D42" s="43"/>
    </row>
    <row r="43" spans="1:17" ht="16.5" thickBot="1">
      <c r="B43" s="44"/>
      <c r="C43" s="42"/>
      <c r="D43" s="43"/>
    </row>
    <row r="44" spans="1:17" ht="15">
      <c r="C44" s="42"/>
      <c r="D44" s="43"/>
    </row>
    <row r="45" spans="1:17" ht="15">
      <c r="C45" s="42"/>
      <c r="D45" s="43"/>
    </row>
    <row r="46" spans="1:17" ht="15">
      <c r="C46" s="43"/>
      <c r="D46" s="43"/>
    </row>
    <row r="94" spans="1:16" ht="13.5" thickBot="1">
      <c r="P94" s="17" t="s">
        <v>79</v>
      </c>
    </row>
    <row r="95" spans="1:16" ht="16.5" thickBot="1">
      <c r="A95" s="169" t="s">
        <v>60</v>
      </c>
      <c r="B95" s="171" t="s">
        <v>2</v>
      </c>
      <c r="C95" s="172"/>
      <c r="D95" s="172"/>
      <c r="E95" s="172"/>
      <c r="F95" s="172"/>
      <c r="G95" s="172"/>
      <c r="H95" s="172"/>
      <c r="I95" s="172"/>
      <c r="J95" s="172"/>
      <c r="K95" s="172"/>
      <c r="L95" s="172"/>
      <c r="M95" s="172"/>
      <c r="N95" s="172"/>
      <c r="O95" s="172"/>
      <c r="P95" s="18"/>
    </row>
    <row r="96" spans="1:16" ht="114" customHeight="1" thickBot="1">
      <c r="A96" s="170"/>
      <c r="B96" s="19" t="s">
        <v>3</v>
      </c>
      <c r="C96" s="20" t="s">
        <v>4</v>
      </c>
      <c r="D96" s="20" t="s">
        <v>5</v>
      </c>
      <c r="E96" s="20" t="s">
        <v>6</v>
      </c>
      <c r="F96" s="20" t="s">
        <v>7</v>
      </c>
      <c r="G96" s="20" t="s">
        <v>8</v>
      </c>
      <c r="H96" s="20" t="s">
        <v>9</v>
      </c>
      <c r="I96" s="20" t="s">
        <v>10</v>
      </c>
      <c r="J96" s="20" t="s">
        <v>11</v>
      </c>
      <c r="K96" s="20" t="s">
        <v>12</v>
      </c>
      <c r="L96" s="20" t="s">
        <v>13</v>
      </c>
      <c r="M96" s="20" t="s">
        <v>14</v>
      </c>
      <c r="N96" s="20" t="s">
        <v>16</v>
      </c>
      <c r="O96" s="21" t="s">
        <v>15</v>
      </c>
      <c r="P96" s="22" t="s">
        <v>42</v>
      </c>
    </row>
    <row r="97" spans="1:16" ht="30" customHeight="1" thickBot="1">
      <c r="A97" s="82" t="s">
        <v>61</v>
      </c>
      <c r="B97" s="83">
        <f>IF(OR(B13=" --- ",B21=" --- ")," --- ",B13/B21*100-100)</f>
        <v>0</v>
      </c>
      <c r="C97" s="37" t="str">
        <f t="shared" ref="C97:P97" si="13">IF(OR(C13=" --- ",C21=" --- ")," --- ",C13/C21*100-100)</f>
        <v xml:space="preserve"> --- </v>
      </c>
      <c r="D97" s="37" t="str">
        <f t="shared" si="13"/>
        <v xml:space="preserve"> --- </v>
      </c>
      <c r="E97" s="37" t="str">
        <f t="shared" si="13"/>
        <v xml:space="preserve"> --- </v>
      </c>
      <c r="F97" s="37" t="str">
        <f t="shared" si="13"/>
        <v xml:space="preserve"> --- </v>
      </c>
      <c r="G97" s="37" t="str">
        <f t="shared" si="13"/>
        <v xml:space="preserve"> --- </v>
      </c>
      <c r="H97" s="37" t="str">
        <f t="shared" si="13"/>
        <v xml:space="preserve"> --- </v>
      </c>
      <c r="I97" s="37" t="str">
        <f t="shared" si="13"/>
        <v xml:space="preserve"> --- </v>
      </c>
      <c r="J97" s="37" t="str">
        <f t="shared" si="13"/>
        <v xml:space="preserve"> --- </v>
      </c>
      <c r="K97" s="37" t="str">
        <f t="shared" si="13"/>
        <v xml:space="preserve"> --- </v>
      </c>
      <c r="L97" s="37">
        <f t="shared" si="13"/>
        <v>-1.1462353654916058</v>
      </c>
      <c r="M97" s="37" t="str">
        <f t="shared" si="13"/>
        <v xml:space="preserve"> --- </v>
      </c>
      <c r="N97" s="37" t="str">
        <f t="shared" si="13"/>
        <v xml:space="preserve"> --- </v>
      </c>
      <c r="O97" s="84">
        <f t="shared" si="13"/>
        <v>-0.16087901555734163</v>
      </c>
      <c r="P97" s="85">
        <f t="shared" si="13"/>
        <v>-0.36123747335201983</v>
      </c>
    </row>
    <row r="98" spans="1:16" ht="30" customHeight="1" thickBot="1">
      <c r="A98" s="82" t="s">
        <v>62</v>
      </c>
      <c r="B98" s="87">
        <f>IF(OR(B21=" --- ",B29=" --- ")," --- ",B21/B29*100-100)</f>
        <v>2.8837172327444023</v>
      </c>
      <c r="C98" s="88" t="str">
        <f t="shared" ref="C98:P98" si="14">IF(OR(C21=" --- ",C29=" --- ")," --- ",C21/C29*100-100)</f>
        <v xml:space="preserve"> --- </v>
      </c>
      <c r="D98" s="88" t="str">
        <f t="shared" si="14"/>
        <v xml:space="preserve"> --- </v>
      </c>
      <c r="E98" s="88" t="str">
        <f t="shared" si="14"/>
        <v xml:space="preserve"> --- </v>
      </c>
      <c r="F98" s="88" t="str">
        <f t="shared" si="14"/>
        <v xml:space="preserve"> --- </v>
      </c>
      <c r="G98" s="88" t="str">
        <f t="shared" si="14"/>
        <v xml:space="preserve"> --- </v>
      </c>
      <c r="H98" s="88" t="str">
        <f t="shared" si="14"/>
        <v xml:space="preserve"> --- </v>
      </c>
      <c r="I98" s="88" t="str">
        <f t="shared" si="14"/>
        <v xml:space="preserve"> --- </v>
      </c>
      <c r="J98" s="88" t="str">
        <f t="shared" si="14"/>
        <v xml:space="preserve"> --- </v>
      </c>
      <c r="K98" s="88" t="str">
        <f t="shared" si="14"/>
        <v xml:space="preserve"> --- </v>
      </c>
      <c r="L98" s="88">
        <f t="shared" si="14"/>
        <v>4.9031821259309538</v>
      </c>
      <c r="M98" s="88" t="str">
        <f t="shared" si="14"/>
        <v xml:space="preserve"> --- </v>
      </c>
      <c r="N98" s="88" t="str">
        <f t="shared" si="14"/>
        <v xml:space="preserve"> --- </v>
      </c>
      <c r="O98" s="89">
        <f t="shared" si="14"/>
        <v>5.0116372067109438</v>
      </c>
      <c r="P98" s="90">
        <f t="shared" si="14"/>
        <v>4.2342484209052742</v>
      </c>
    </row>
    <row r="99" spans="1:16" ht="15" customHeight="1" thickBot="1">
      <c r="A99" s="100"/>
      <c r="B99" s="40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101"/>
    </row>
    <row r="100" spans="1:16" ht="30" customHeight="1" thickBot="1">
      <c r="A100" s="91" t="s">
        <v>63</v>
      </c>
      <c r="B100" s="92">
        <f>IF(OR(B13=" --- ",B21=" --- ")," --- ",B13-B21)</f>
        <v>0</v>
      </c>
      <c r="C100" s="41" t="str">
        <f t="shared" ref="C100:P100" si="15">IF(OR(C13=" --- ",C21=" --- ")," --- ",C13-C21)</f>
        <v xml:space="preserve"> --- </v>
      </c>
      <c r="D100" s="41" t="str">
        <f t="shared" si="15"/>
        <v xml:space="preserve"> --- </v>
      </c>
      <c r="E100" s="41" t="str">
        <f t="shared" si="15"/>
        <v xml:space="preserve"> --- </v>
      </c>
      <c r="F100" s="41" t="str">
        <f t="shared" si="15"/>
        <v xml:space="preserve"> --- </v>
      </c>
      <c r="G100" s="41" t="str">
        <f t="shared" si="15"/>
        <v xml:space="preserve"> --- </v>
      </c>
      <c r="H100" s="41" t="str">
        <f t="shared" si="15"/>
        <v xml:space="preserve"> --- </v>
      </c>
      <c r="I100" s="41" t="str">
        <f t="shared" si="15"/>
        <v xml:space="preserve"> --- </v>
      </c>
      <c r="J100" s="41" t="str">
        <f t="shared" si="15"/>
        <v xml:space="preserve"> --- </v>
      </c>
      <c r="K100" s="41" t="str">
        <f t="shared" si="15"/>
        <v xml:space="preserve"> --- </v>
      </c>
      <c r="L100" s="41">
        <f t="shared" si="15"/>
        <v>-888</v>
      </c>
      <c r="M100" s="41" t="str">
        <f t="shared" si="15"/>
        <v xml:space="preserve"> --- </v>
      </c>
      <c r="N100" s="41" t="str">
        <f t="shared" si="15"/>
        <v xml:space="preserve"> --- </v>
      </c>
      <c r="O100" s="93">
        <f t="shared" si="15"/>
        <v>-188</v>
      </c>
      <c r="P100" s="94">
        <f t="shared" si="15"/>
        <v>-358.66666666665697</v>
      </c>
    </row>
    <row r="101" spans="1:16" ht="30" customHeight="1" thickBot="1">
      <c r="A101" s="91" t="s">
        <v>64</v>
      </c>
      <c r="B101" s="95">
        <f>IF(OR(B21=" --- ",B29=" --- ")," --- ",B21-B29)</f>
        <v>2902</v>
      </c>
      <c r="C101" s="96" t="str">
        <f t="shared" ref="C101:P101" si="16">IF(OR(C21=" --- ",C29=" --- ")," --- ",C21-C29)</f>
        <v xml:space="preserve"> --- </v>
      </c>
      <c r="D101" s="96" t="str">
        <f t="shared" si="16"/>
        <v xml:space="preserve"> --- </v>
      </c>
      <c r="E101" s="96" t="str">
        <f t="shared" si="16"/>
        <v xml:space="preserve"> --- </v>
      </c>
      <c r="F101" s="96" t="str">
        <f t="shared" si="16"/>
        <v xml:space="preserve"> --- </v>
      </c>
      <c r="G101" s="96" t="str">
        <f t="shared" si="16"/>
        <v xml:space="preserve"> --- </v>
      </c>
      <c r="H101" s="96" t="str">
        <f t="shared" si="16"/>
        <v xml:space="preserve"> --- </v>
      </c>
      <c r="I101" s="96" t="str">
        <f t="shared" si="16"/>
        <v xml:space="preserve"> --- </v>
      </c>
      <c r="J101" s="96" t="str">
        <f t="shared" si="16"/>
        <v xml:space="preserve"> --- </v>
      </c>
      <c r="K101" s="96" t="str">
        <f t="shared" si="16"/>
        <v xml:space="preserve"> --- </v>
      </c>
      <c r="L101" s="96">
        <f t="shared" si="16"/>
        <v>3621</v>
      </c>
      <c r="M101" s="96" t="str">
        <f t="shared" si="16"/>
        <v xml:space="preserve"> --- </v>
      </c>
      <c r="N101" s="96" t="str">
        <f t="shared" si="16"/>
        <v xml:space="preserve"> --- </v>
      </c>
      <c r="O101" s="97">
        <f t="shared" si="16"/>
        <v>5577</v>
      </c>
      <c r="P101" s="98">
        <f t="shared" si="16"/>
        <v>4033.3333333333285</v>
      </c>
    </row>
    <row r="103" spans="1:16">
      <c r="P103" s="17" t="s">
        <v>80</v>
      </c>
    </row>
    <row r="147" spans="1:16" ht="13.5" thickBot="1">
      <c r="P147" s="17" t="s">
        <v>77</v>
      </c>
    </row>
    <row r="148" spans="1:16" ht="16.5" thickBot="1">
      <c r="A148" s="169" t="s">
        <v>67</v>
      </c>
      <c r="B148" s="171" t="s">
        <v>2</v>
      </c>
      <c r="C148" s="172"/>
      <c r="D148" s="172"/>
      <c r="E148" s="172"/>
      <c r="F148" s="172"/>
      <c r="G148" s="172"/>
      <c r="H148" s="172"/>
      <c r="I148" s="172"/>
      <c r="J148" s="172"/>
      <c r="K148" s="172"/>
      <c r="L148" s="172"/>
      <c r="M148" s="172"/>
      <c r="N148" s="172"/>
      <c r="O148" s="172"/>
      <c r="P148" s="18"/>
    </row>
    <row r="149" spans="1:16" ht="114" customHeight="1" thickBot="1">
      <c r="A149" s="170"/>
      <c r="B149" s="19" t="s">
        <v>3</v>
      </c>
      <c r="C149" s="20" t="s">
        <v>4</v>
      </c>
      <c r="D149" s="20" t="s">
        <v>5</v>
      </c>
      <c r="E149" s="20" t="s">
        <v>6</v>
      </c>
      <c r="F149" s="20" t="s">
        <v>7</v>
      </c>
      <c r="G149" s="20" t="s">
        <v>8</v>
      </c>
      <c r="H149" s="20" t="s">
        <v>9</v>
      </c>
      <c r="I149" s="20" t="s">
        <v>10</v>
      </c>
      <c r="J149" s="20" t="s">
        <v>11</v>
      </c>
      <c r="K149" s="20" t="s">
        <v>12</v>
      </c>
      <c r="L149" s="20" t="s">
        <v>13</v>
      </c>
      <c r="M149" s="20" t="s">
        <v>14</v>
      </c>
      <c r="N149" s="20" t="s">
        <v>16</v>
      </c>
      <c r="O149" s="21" t="s">
        <v>15</v>
      </c>
      <c r="P149" s="22" t="s">
        <v>42</v>
      </c>
    </row>
    <row r="150" spans="1:16" ht="30" customHeight="1" thickBot="1">
      <c r="A150" s="82" t="s">
        <v>68</v>
      </c>
      <c r="B150" s="83">
        <f>IF(OR(B14=" --- ",B22=" --- ")," --- ",B14/B22*100-100)</f>
        <v>-1.2375519675142641</v>
      </c>
      <c r="C150" s="37" t="str">
        <f t="shared" ref="C150:P150" si="17">IF(OR(C14=" --- ",C22=" --- ")," --- ",C14/C22*100-100)</f>
        <v xml:space="preserve"> --- </v>
      </c>
      <c r="D150" s="37" t="str">
        <f t="shared" si="17"/>
        <v xml:space="preserve"> --- </v>
      </c>
      <c r="E150" s="37" t="str">
        <f t="shared" si="17"/>
        <v xml:space="preserve"> --- </v>
      </c>
      <c r="F150" s="37" t="str">
        <f t="shared" si="17"/>
        <v xml:space="preserve"> --- </v>
      </c>
      <c r="G150" s="37" t="str">
        <f t="shared" si="17"/>
        <v xml:space="preserve"> --- </v>
      </c>
      <c r="H150" s="37" t="str">
        <f t="shared" si="17"/>
        <v xml:space="preserve"> --- </v>
      </c>
      <c r="I150" s="37" t="str">
        <f t="shared" si="17"/>
        <v xml:space="preserve"> --- </v>
      </c>
      <c r="J150" s="37" t="str">
        <f t="shared" si="17"/>
        <v xml:space="preserve"> --- </v>
      </c>
      <c r="K150" s="37" t="str">
        <f t="shared" si="17"/>
        <v xml:space="preserve"> --- </v>
      </c>
      <c r="L150" s="37">
        <f t="shared" si="17"/>
        <v>3.8374048066462336</v>
      </c>
      <c r="M150" s="37" t="str">
        <f t="shared" si="17"/>
        <v xml:space="preserve"> --- </v>
      </c>
      <c r="N150" s="37" t="str">
        <f t="shared" si="17"/>
        <v xml:space="preserve"> --- </v>
      </c>
      <c r="O150" s="84">
        <f t="shared" si="17"/>
        <v>-9.5062761506276132</v>
      </c>
      <c r="P150" s="85">
        <f t="shared" si="17"/>
        <v>-2.7033699543266323</v>
      </c>
    </row>
    <row r="151" spans="1:16" ht="30" customHeight="1" thickBot="1">
      <c r="A151" s="82" t="s">
        <v>69</v>
      </c>
      <c r="B151" s="87">
        <f>IF(OR(B22=" --- ",B30=" --- ")," --- ",B22/B30*100-100)</f>
        <v>16.553977913004275</v>
      </c>
      <c r="C151" s="88" t="str">
        <f t="shared" ref="C151:P151" si="18">IF(OR(C22=" --- ",C30=" --- ")," --- ",C22/C30*100-100)</f>
        <v xml:space="preserve"> --- </v>
      </c>
      <c r="D151" s="88" t="str">
        <f t="shared" si="18"/>
        <v xml:space="preserve"> --- </v>
      </c>
      <c r="E151" s="88" t="str">
        <f t="shared" si="18"/>
        <v xml:space="preserve"> --- </v>
      </c>
      <c r="F151" s="88" t="str">
        <f t="shared" si="18"/>
        <v xml:space="preserve"> --- </v>
      </c>
      <c r="G151" s="88" t="str">
        <f t="shared" si="18"/>
        <v xml:space="preserve"> --- </v>
      </c>
      <c r="H151" s="88" t="str">
        <f t="shared" si="18"/>
        <v xml:space="preserve"> --- </v>
      </c>
      <c r="I151" s="88" t="str">
        <f t="shared" si="18"/>
        <v xml:space="preserve"> --- </v>
      </c>
      <c r="J151" s="88" t="str">
        <f t="shared" si="18"/>
        <v xml:space="preserve"> --- </v>
      </c>
      <c r="K151" s="88" t="str">
        <f t="shared" si="18"/>
        <v xml:space="preserve"> --- </v>
      </c>
      <c r="L151" s="88">
        <f t="shared" si="18"/>
        <v>10.538974527167369</v>
      </c>
      <c r="M151" s="88" t="str">
        <f t="shared" si="18"/>
        <v xml:space="preserve"> --- </v>
      </c>
      <c r="N151" s="88" t="str">
        <f t="shared" si="18"/>
        <v xml:space="preserve"> --- </v>
      </c>
      <c r="O151" s="89">
        <f t="shared" si="18"/>
        <v>20.780270871235089</v>
      </c>
      <c r="P151" s="90">
        <f t="shared" si="18"/>
        <v>16.080960057316844</v>
      </c>
    </row>
    <row r="152" spans="1:16" ht="15" customHeight="1" thickBot="1">
      <c r="A152" s="100"/>
      <c r="B152" s="40"/>
      <c r="C152" s="40"/>
      <c r="D152" s="40"/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101"/>
    </row>
    <row r="153" spans="1:16" ht="30" customHeight="1" thickBot="1">
      <c r="A153" s="91" t="s">
        <v>70</v>
      </c>
      <c r="B153" s="92">
        <f>IF(OR(B14=" --- ",B22=" --- ")," --- ",B14-B22)</f>
        <v>-128</v>
      </c>
      <c r="C153" s="41" t="str">
        <f t="shared" ref="C153:P153" si="19">IF(OR(C14=" --- ",C22=" --- ")," --- ",C14-C22)</f>
        <v xml:space="preserve"> --- </v>
      </c>
      <c r="D153" s="41" t="str">
        <f t="shared" si="19"/>
        <v xml:space="preserve"> --- </v>
      </c>
      <c r="E153" s="41" t="str">
        <f t="shared" si="19"/>
        <v xml:space="preserve"> --- </v>
      </c>
      <c r="F153" s="41" t="str">
        <f t="shared" si="19"/>
        <v xml:space="preserve"> --- </v>
      </c>
      <c r="G153" s="41" t="str">
        <f t="shared" si="19"/>
        <v xml:space="preserve"> --- </v>
      </c>
      <c r="H153" s="41" t="str">
        <f t="shared" si="19"/>
        <v xml:space="preserve"> --- </v>
      </c>
      <c r="I153" s="41" t="str">
        <f t="shared" si="19"/>
        <v xml:space="preserve"> --- </v>
      </c>
      <c r="J153" s="41" t="str">
        <f t="shared" si="19"/>
        <v xml:space="preserve"> --- </v>
      </c>
      <c r="K153" s="41" t="str">
        <f t="shared" si="19"/>
        <v xml:space="preserve"> --- </v>
      </c>
      <c r="L153" s="41">
        <f t="shared" si="19"/>
        <v>388</v>
      </c>
      <c r="M153" s="41" t="str">
        <f t="shared" si="19"/>
        <v xml:space="preserve"> --- </v>
      </c>
      <c r="N153" s="41" t="str">
        <f t="shared" si="19"/>
        <v xml:space="preserve"> --- </v>
      </c>
      <c r="O153" s="93">
        <f t="shared" si="19"/>
        <v>-1136</v>
      </c>
      <c r="P153" s="94">
        <f t="shared" si="19"/>
        <v>-292</v>
      </c>
    </row>
    <row r="154" spans="1:16" ht="30" customHeight="1" thickBot="1">
      <c r="A154" s="91" t="s">
        <v>71</v>
      </c>
      <c r="B154" s="95">
        <f>IF(OR(B22=" --- ",B30=" --- ")," --- ",B22-B30)</f>
        <v>1469</v>
      </c>
      <c r="C154" s="96" t="str">
        <f t="shared" ref="C154:P154" si="20">IF(OR(C22=" --- ",C30=" --- ")," --- ",C22-C30)</f>
        <v xml:space="preserve"> --- </v>
      </c>
      <c r="D154" s="96" t="str">
        <f t="shared" si="20"/>
        <v xml:space="preserve"> --- </v>
      </c>
      <c r="E154" s="96" t="str">
        <f t="shared" si="20"/>
        <v xml:space="preserve"> --- </v>
      </c>
      <c r="F154" s="96" t="str">
        <f t="shared" si="20"/>
        <v xml:space="preserve"> --- </v>
      </c>
      <c r="G154" s="96" t="str">
        <f t="shared" si="20"/>
        <v xml:space="preserve"> --- </v>
      </c>
      <c r="H154" s="96" t="str">
        <f t="shared" si="20"/>
        <v xml:space="preserve"> --- </v>
      </c>
      <c r="I154" s="96" t="str">
        <f t="shared" si="20"/>
        <v xml:space="preserve"> --- </v>
      </c>
      <c r="J154" s="96" t="str">
        <f t="shared" si="20"/>
        <v xml:space="preserve"> --- </v>
      </c>
      <c r="K154" s="96" t="str">
        <f t="shared" si="20"/>
        <v xml:space="preserve"> --- </v>
      </c>
      <c r="L154" s="96">
        <f t="shared" si="20"/>
        <v>964</v>
      </c>
      <c r="M154" s="96" t="str">
        <f t="shared" si="20"/>
        <v xml:space="preserve"> --- </v>
      </c>
      <c r="N154" s="96" t="str">
        <f t="shared" si="20"/>
        <v xml:space="preserve"> --- </v>
      </c>
      <c r="O154" s="97">
        <f t="shared" si="20"/>
        <v>2056</v>
      </c>
      <c r="P154" s="98">
        <f t="shared" si="20"/>
        <v>1496.3333333333339</v>
      </c>
    </row>
    <row r="156" spans="1:16">
      <c r="P156" s="17" t="s">
        <v>78</v>
      </c>
    </row>
  </sheetData>
  <mergeCells count="7">
    <mergeCell ref="A148:A149"/>
    <mergeCell ref="B148:O148"/>
    <mergeCell ref="A2:P2"/>
    <mergeCell ref="A6:A7"/>
    <mergeCell ref="B6:O6"/>
    <mergeCell ref="A95:A96"/>
    <mergeCell ref="B95:O95"/>
  </mergeCells>
  <conditionalFormatting sqref="B9">
    <cfRule type="expression" dxfId="19" priority="9" stopIfTrue="1">
      <formula>B9&gt;B17</formula>
    </cfRule>
    <cfRule type="expression" dxfId="18" priority="10" stopIfTrue="1">
      <formula>B9&lt;B17</formula>
    </cfRule>
  </conditionalFormatting>
  <conditionalFormatting sqref="C9:E9">
    <cfRule type="expression" dxfId="17" priority="7" stopIfTrue="1">
      <formula>C9&gt;C17</formula>
    </cfRule>
    <cfRule type="expression" dxfId="16" priority="8" stopIfTrue="1">
      <formula>C9&lt;C17</formula>
    </cfRule>
  </conditionalFormatting>
  <conditionalFormatting sqref="B10">
    <cfRule type="expression" dxfId="15" priority="5" stopIfTrue="1">
      <formula>B10&gt;B18</formula>
    </cfRule>
    <cfRule type="expression" dxfId="14" priority="6" stopIfTrue="1">
      <formula>B10&lt;B18</formula>
    </cfRule>
  </conditionalFormatting>
  <conditionalFormatting sqref="C9:O9">
    <cfRule type="expression" dxfId="13" priority="3" stopIfTrue="1">
      <formula>C9&gt;C17</formula>
    </cfRule>
    <cfRule type="expression" dxfId="12" priority="4" stopIfTrue="1">
      <formula>C9&lt;C17</formula>
    </cfRule>
  </conditionalFormatting>
  <conditionalFormatting sqref="C10:O10">
    <cfRule type="expression" dxfId="11" priority="1" stopIfTrue="1">
      <formula>C10&gt;C18</formula>
    </cfRule>
    <cfRule type="expression" dxfId="10" priority="2" stopIfTrue="1">
      <formula>C10&lt;C18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1" manualBreakCount="1">
    <brk id="91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G156"/>
  <sheetViews>
    <sheetView view="pageBreakPreview" zoomScale="70" zoomScaleNormal="60" zoomScaleSheetLayoutView="70" workbookViewId="0"/>
  </sheetViews>
  <sheetFormatPr defaultRowHeight="12.75"/>
  <cols>
    <col min="1" max="1" width="48.85546875" style="13" customWidth="1"/>
    <col min="2" max="16" width="10.7109375" style="13" customWidth="1"/>
    <col min="17" max="18" width="9.28515625" style="13" bestFit="1" customWidth="1"/>
    <col min="19" max="16384" width="9.140625" style="13"/>
  </cols>
  <sheetData>
    <row r="1" spans="1:33" ht="14.25">
      <c r="P1" s="45" t="s">
        <v>39</v>
      </c>
    </row>
    <row r="2" spans="1:33" s="102" customFormat="1" ht="29.25" customHeight="1">
      <c r="A2" s="173" t="s">
        <v>52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</row>
    <row r="3" spans="1:33" ht="19.5" customHeight="1">
      <c r="A3" s="15"/>
      <c r="P3" s="14"/>
    </row>
    <row r="4" spans="1:33" ht="29.25" customHeight="1">
      <c r="A4" s="7" t="s">
        <v>23</v>
      </c>
      <c r="B4" s="46"/>
      <c r="C4" s="46"/>
      <c r="D4" s="46"/>
      <c r="E4" s="46"/>
      <c r="F4" s="47"/>
      <c r="G4" s="46"/>
      <c r="H4" s="46"/>
      <c r="I4" s="46"/>
      <c r="J4" s="46"/>
      <c r="K4" s="46"/>
      <c r="L4" s="46"/>
      <c r="M4" s="46"/>
      <c r="N4" s="46"/>
      <c r="O4" s="16"/>
      <c r="P4" s="2" t="s">
        <v>1</v>
      </c>
    </row>
    <row r="5" spans="1:33" ht="23.25" customHeight="1" thickBot="1"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7" t="s">
        <v>48</v>
      </c>
      <c r="Q5" s="105"/>
    </row>
    <row r="6" spans="1:33" ht="16.5" customHeight="1" thickBot="1">
      <c r="A6" s="169" t="s">
        <v>53</v>
      </c>
      <c r="B6" s="171" t="s">
        <v>2</v>
      </c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  <c r="P6" s="18"/>
    </row>
    <row r="7" spans="1:33" s="15" customFormat="1" ht="114" customHeight="1" thickBot="1">
      <c r="A7" s="170"/>
      <c r="B7" s="19" t="s">
        <v>3</v>
      </c>
      <c r="C7" s="20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10</v>
      </c>
      <c r="J7" s="20" t="s">
        <v>11</v>
      </c>
      <c r="K7" s="20" t="s">
        <v>12</v>
      </c>
      <c r="L7" s="20" t="s">
        <v>13</v>
      </c>
      <c r="M7" s="20" t="s">
        <v>14</v>
      </c>
      <c r="N7" s="20" t="s">
        <v>16</v>
      </c>
      <c r="O7" s="21" t="s">
        <v>15</v>
      </c>
      <c r="P7" s="22" t="s">
        <v>42</v>
      </c>
      <c r="Q7" s="23"/>
      <c r="R7" s="23"/>
      <c r="S7" s="23"/>
      <c r="T7" s="24"/>
      <c r="U7" s="24"/>
      <c r="V7" s="24"/>
      <c r="W7" s="24"/>
    </row>
    <row r="8" spans="1:33" s="15" customFormat="1" ht="30" customHeight="1" thickBot="1">
      <c r="A8" s="25">
        <v>2011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7"/>
      <c r="Q8" s="23"/>
      <c r="R8" s="23"/>
      <c r="S8" s="23"/>
      <c r="T8" s="24"/>
      <c r="U8" s="24"/>
      <c r="V8" s="24"/>
      <c r="W8" s="24"/>
    </row>
    <row r="9" spans="1:33" s="43" customFormat="1" ht="30" customHeight="1">
      <c r="A9" s="28" t="s">
        <v>17</v>
      </c>
      <c r="B9" s="56">
        <v>3.04</v>
      </c>
      <c r="C9" s="48">
        <v>0</v>
      </c>
      <c r="D9" s="48">
        <v>0</v>
      </c>
      <c r="E9" s="48">
        <v>0</v>
      </c>
      <c r="F9" s="48">
        <v>0</v>
      </c>
      <c r="G9" s="48">
        <v>0</v>
      </c>
      <c r="H9" s="48">
        <v>0</v>
      </c>
      <c r="I9" s="48">
        <v>0</v>
      </c>
      <c r="J9" s="48">
        <v>0</v>
      </c>
      <c r="K9" s="48">
        <v>0</v>
      </c>
      <c r="L9" s="48">
        <v>3.0002051470588236</v>
      </c>
      <c r="M9" s="48">
        <v>0</v>
      </c>
      <c r="N9" s="48">
        <v>0</v>
      </c>
      <c r="O9" s="61">
        <v>2.4700000000000002</v>
      </c>
      <c r="P9" s="55">
        <f t="shared" ref="P9:P14" si="0">SUM(B9:O9)/COUNTIF(B9:O9,"&gt;0")</f>
        <v>2.8367350490196084</v>
      </c>
    </row>
    <row r="10" spans="1:33" s="30" customFormat="1" ht="30" customHeight="1">
      <c r="A10" s="29" t="s">
        <v>19</v>
      </c>
      <c r="B10" s="57">
        <v>14</v>
      </c>
      <c r="C10" s="49">
        <v>0</v>
      </c>
      <c r="D10" s="49">
        <v>0</v>
      </c>
      <c r="E10" s="49">
        <v>0</v>
      </c>
      <c r="F10" s="49">
        <v>0</v>
      </c>
      <c r="G10" s="49">
        <v>0</v>
      </c>
      <c r="H10" s="49">
        <v>0</v>
      </c>
      <c r="I10" s="49">
        <v>0</v>
      </c>
      <c r="J10" s="49">
        <v>0</v>
      </c>
      <c r="K10" s="49">
        <v>0</v>
      </c>
      <c r="L10" s="49">
        <v>17.32</v>
      </c>
      <c r="M10" s="49">
        <v>0</v>
      </c>
      <c r="N10" s="49">
        <v>0</v>
      </c>
      <c r="O10" s="63">
        <v>16.98</v>
      </c>
      <c r="P10" s="50">
        <f t="shared" si="0"/>
        <v>16.099999999999998</v>
      </c>
    </row>
    <row r="11" spans="1:33" s="43" customFormat="1" ht="30" customHeight="1">
      <c r="A11" s="31" t="s">
        <v>18</v>
      </c>
      <c r="B11" s="58">
        <v>25884</v>
      </c>
      <c r="C11" s="51">
        <v>0</v>
      </c>
      <c r="D11" s="51">
        <v>0</v>
      </c>
      <c r="E11" s="51">
        <v>0</v>
      </c>
      <c r="F11" s="51">
        <v>0</v>
      </c>
      <c r="G11" s="51">
        <v>0</v>
      </c>
      <c r="H11" s="51">
        <v>0</v>
      </c>
      <c r="I11" s="51">
        <v>0</v>
      </c>
      <c r="J11" s="51">
        <v>0</v>
      </c>
      <c r="K11" s="51">
        <v>0</v>
      </c>
      <c r="L11" s="51">
        <v>25527</v>
      </c>
      <c r="M11" s="51">
        <v>0</v>
      </c>
      <c r="N11" s="51">
        <v>0</v>
      </c>
      <c r="O11" s="65">
        <v>25959</v>
      </c>
      <c r="P11" s="52">
        <f t="shared" si="0"/>
        <v>25790</v>
      </c>
    </row>
    <row r="12" spans="1:33" s="69" customFormat="1" ht="30" customHeight="1" thickBot="1">
      <c r="A12" s="32" t="s">
        <v>20</v>
      </c>
      <c r="B12" s="59">
        <v>15323</v>
      </c>
      <c r="C12" s="53">
        <v>0</v>
      </c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15154</v>
      </c>
      <c r="M12" s="53">
        <v>0</v>
      </c>
      <c r="N12" s="53">
        <v>0</v>
      </c>
      <c r="O12" s="67">
        <v>14428</v>
      </c>
      <c r="P12" s="54">
        <f t="shared" si="0"/>
        <v>14968.333333333334</v>
      </c>
    </row>
    <row r="13" spans="1:33" s="43" customFormat="1" ht="30" customHeight="1" thickBot="1">
      <c r="A13" s="33" t="s">
        <v>54</v>
      </c>
      <c r="B13" s="34">
        <f>IF(B9=0," --- ",ROUND(12*(1/B9*B11),))</f>
        <v>102174</v>
      </c>
      <c r="C13" s="34" t="str">
        <f t="shared" ref="C13:O14" si="1">IF(C9=0," --- ",ROUND(12*(1/C9*C11),))</f>
        <v xml:space="preserve"> --- </v>
      </c>
      <c r="D13" s="34" t="str">
        <f t="shared" si="1"/>
        <v xml:space="preserve"> --- </v>
      </c>
      <c r="E13" s="34" t="str">
        <f t="shared" si="1"/>
        <v xml:space="preserve"> --- </v>
      </c>
      <c r="F13" s="34" t="str">
        <f t="shared" si="1"/>
        <v xml:space="preserve"> --- </v>
      </c>
      <c r="G13" s="34" t="str">
        <f t="shared" si="1"/>
        <v xml:space="preserve"> --- </v>
      </c>
      <c r="H13" s="34" t="str">
        <f t="shared" si="1"/>
        <v xml:space="preserve"> --- </v>
      </c>
      <c r="I13" s="34" t="str">
        <f t="shared" si="1"/>
        <v xml:space="preserve"> --- </v>
      </c>
      <c r="J13" s="34" t="str">
        <f t="shared" si="1"/>
        <v xml:space="preserve"> --- </v>
      </c>
      <c r="K13" s="34" t="str">
        <f t="shared" si="1"/>
        <v xml:space="preserve"> --- </v>
      </c>
      <c r="L13" s="34">
        <f t="shared" si="1"/>
        <v>102101</v>
      </c>
      <c r="M13" s="34" t="str">
        <f t="shared" si="1"/>
        <v xml:space="preserve"> --- </v>
      </c>
      <c r="N13" s="34" t="str">
        <f t="shared" si="1"/>
        <v xml:space="preserve"> --- </v>
      </c>
      <c r="O13" s="70">
        <f t="shared" si="1"/>
        <v>126117</v>
      </c>
      <c r="P13" s="71">
        <f t="shared" si="0"/>
        <v>110130.66666666667</v>
      </c>
      <c r="Q13" s="36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36"/>
    </row>
    <row r="14" spans="1:33" s="43" customFormat="1" ht="30" customHeight="1" thickBot="1">
      <c r="A14" s="33" t="s">
        <v>55</v>
      </c>
      <c r="B14" s="60">
        <f>IF(B10=0," --- ",ROUND(12*(1/B10*B12),))</f>
        <v>13134</v>
      </c>
      <c r="C14" s="60" t="str">
        <f t="shared" si="1"/>
        <v xml:space="preserve"> --- </v>
      </c>
      <c r="D14" s="60" t="str">
        <f t="shared" si="1"/>
        <v xml:space="preserve"> --- </v>
      </c>
      <c r="E14" s="60" t="str">
        <f t="shared" si="1"/>
        <v xml:space="preserve"> --- </v>
      </c>
      <c r="F14" s="60" t="str">
        <f t="shared" si="1"/>
        <v xml:space="preserve"> --- </v>
      </c>
      <c r="G14" s="60" t="str">
        <f t="shared" si="1"/>
        <v xml:space="preserve"> --- </v>
      </c>
      <c r="H14" s="60" t="str">
        <f t="shared" si="1"/>
        <v xml:space="preserve"> --- </v>
      </c>
      <c r="I14" s="60" t="str">
        <f t="shared" si="1"/>
        <v xml:space="preserve"> --- </v>
      </c>
      <c r="J14" s="60" t="str">
        <f t="shared" si="1"/>
        <v xml:space="preserve"> --- </v>
      </c>
      <c r="K14" s="60" t="str">
        <f t="shared" si="1"/>
        <v xml:space="preserve"> --- </v>
      </c>
      <c r="L14" s="60">
        <f t="shared" si="1"/>
        <v>10499</v>
      </c>
      <c r="M14" s="60" t="str">
        <f t="shared" si="1"/>
        <v xml:space="preserve"> --- </v>
      </c>
      <c r="N14" s="60" t="str">
        <f t="shared" si="1"/>
        <v xml:space="preserve"> --- </v>
      </c>
      <c r="O14" s="73">
        <f t="shared" si="1"/>
        <v>10196</v>
      </c>
      <c r="P14" s="71">
        <f t="shared" si="0"/>
        <v>11276.333333333334</v>
      </c>
      <c r="Q14" s="36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</row>
    <row r="15" spans="1:33" s="43" customFormat="1" ht="30" customHeight="1" thickBot="1">
      <c r="A15" s="33" t="s">
        <v>56</v>
      </c>
      <c r="B15" s="60">
        <f>IF(B9=0," --- ",B13+B14)</f>
        <v>115308</v>
      </c>
      <c r="C15" s="60" t="str">
        <f t="shared" ref="C15:P15" si="2">IF(C9=0," --- ",C13+C14)</f>
        <v xml:space="preserve"> --- </v>
      </c>
      <c r="D15" s="60" t="str">
        <f t="shared" si="2"/>
        <v xml:space="preserve"> --- </v>
      </c>
      <c r="E15" s="60" t="str">
        <f t="shared" si="2"/>
        <v xml:space="preserve"> --- </v>
      </c>
      <c r="F15" s="60" t="str">
        <f t="shared" si="2"/>
        <v xml:space="preserve"> --- </v>
      </c>
      <c r="G15" s="60" t="str">
        <f t="shared" si="2"/>
        <v xml:space="preserve"> --- </v>
      </c>
      <c r="H15" s="60" t="str">
        <f t="shared" si="2"/>
        <v xml:space="preserve"> --- </v>
      </c>
      <c r="I15" s="60" t="str">
        <f t="shared" si="2"/>
        <v xml:space="preserve"> --- </v>
      </c>
      <c r="J15" s="60" t="str">
        <f t="shared" si="2"/>
        <v xml:space="preserve"> --- </v>
      </c>
      <c r="K15" s="60" t="str">
        <f t="shared" si="2"/>
        <v xml:space="preserve"> --- </v>
      </c>
      <c r="L15" s="60">
        <f t="shared" si="2"/>
        <v>112600</v>
      </c>
      <c r="M15" s="60" t="str">
        <f t="shared" si="2"/>
        <v xml:space="preserve"> --- </v>
      </c>
      <c r="N15" s="60" t="str">
        <f t="shared" si="2"/>
        <v xml:space="preserve"> --- </v>
      </c>
      <c r="O15" s="73">
        <f t="shared" si="2"/>
        <v>136313</v>
      </c>
      <c r="P15" s="71">
        <f t="shared" si="2"/>
        <v>121407</v>
      </c>
      <c r="Q15" s="36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2"/>
      <c r="AD15" s="72"/>
      <c r="AE15" s="72"/>
      <c r="AF15" s="72"/>
    </row>
    <row r="16" spans="1:33" s="15" customFormat="1" ht="30" customHeight="1" thickBot="1">
      <c r="A16" s="25">
        <v>2010</v>
      </c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6"/>
      <c r="Q16" s="23"/>
      <c r="R16" s="23"/>
      <c r="S16" s="23"/>
      <c r="T16" s="24"/>
      <c r="U16" s="24"/>
      <c r="V16" s="24"/>
      <c r="W16" s="24"/>
    </row>
    <row r="17" spans="1:23" s="43" customFormat="1" ht="30" customHeight="1">
      <c r="A17" s="28" t="s">
        <v>17</v>
      </c>
      <c r="B17" s="77">
        <v>3.04</v>
      </c>
      <c r="C17" s="48">
        <v>0</v>
      </c>
      <c r="D17" s="48">
        <v>0</v>
      </c>
      <c r="E17" s="48">
        <v>0</v>
      </c>
      <c r="F17" s="48">
        <v>0</v>
      </c>
      <c r="G17" s="48">
        <v>0</v>
      </c>
      <c r="H17" s="48">
        <v>0</v>
      </c>
      <c r="I17" s="48">
        <v>0</v>
      </c>
      <c r="J17" s="48">
        <v>0</v>
      </c>
      <c r="K17" s="48">
        <v>0</v>
      </c>
      <c r="L17" s="48">
        <v>3.0002051470588236</v>
      </c>
      <c r="M17" s="48">
        <v>0</v>
      </c>
      <c r="N17" s="48">
        <v>0</v>
      </c>
      <c r="O17" s="61">
        <v>2.4700000000000002</v>
      </c>
      <c r="P17" s="62">
        <f t="shared" ref="P17:P22" si="3">SUM(B17:O17)/COUNTIF(B17:O17,"&gt;0")</f>
        <v>2.8367350490196084</v>
      </c>
      <c r="R17" s="104"/>
      <c r="S17" s="104"/>
    </row>
    <row r="18" spans="1:23" s="30" customFormat="1" ht="30" customHeight="1">
      <c r="A18" s="29" t="s">
        <v>19</v>
      </c>
      <c r="B18" s="78">
        <v>15.2</v>
      </c>
      <c r="C18" s="49">
        <v>0</v>
      </c>
      <c r="D18" s="49">
        <v>0</v>
      </c>
      <c r="E18" s="49">
        <v>0</v>
      </c>
      <c r="F18" s="49">
        <v>0</v>
      </c>
      <c r="G18" s="49">
        <v>0</v>
      </c>
      <c r="H18" s="49">
        <v>0</v>
      </c>
      <c r="I18" s="49">
        <v>0</v>
      </c>
      <c r="J18" s="49">
        <v>0</v>
      </c>
      <c r="K18" s="49">
        <v>0</v>
      </c>
      <c r="L18" s="49">
        <v>16.98</v>
      </c>
      <c r="M18" s="49">
        <v>0</v>
      </c>
      <c r="N18" s="49">
        <v>0</v>
      </c>
      <c r="O18" s="63">
        <v>16.98</v>
      </c>
      <c r="P18" s="64">
        <f t="shared" si="3"/>
        <v>16.386666666666667</v>
      </c>
      <c r="R18" s="104"/>
      <c r="S18" s="104"/>
    </row>
    <row r="19" spans="1:23" s="43" customFormat="1" ht="30" customHeight="1">
      <c r="A19" s="31" t="s">
        <v>18</v>
      </c>
      <c r="B19" s="79">
        <v>25884</v>
      </c>
      <c r="C19" s="51">
        <v>0</v>
      </c>
      <c r="D19" s="51">
        <v>0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1">
        <v>0</v>
      </c>
      <c r="K19" s="51">
        <v>0</v>
      </c>
      <c r="L19" s="51">
        <v>25823</v>
      </c>
      <c r="M19" s="51">
        <v>0</v>
      </c>
      <c r="N19" s="51">
        <v>0</v>
      </c>
      <c r="O19" s="65">
        <v>26001</v>
      </c>
      <c r="P19" s="66">
        <f t="shared" si="3"/>
        <v>25902.666666666668</v>
      </c>
      <c r="R19" s="104"/>
      <c r="S19" s="104"/>
    </row>
    <row r="20" spans="1:23" s="69" customFormat="1" ht="30" customHeight="1" thickBot="1">
      <c r="A20" s="32" t="s">
        <v>20</v>
      </c>
      <c r="B20" s="80">
        <v>17143</v>
      </c>
      <c r="C20" s="53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14307</v>
      </c>
      <c r="M20" s="53">
        <v>0</v>
      </c>
      <c r="N20" s="53">
        <v>0</v>
      </c>
      <c r="O20" s="67">
        <v>15943</v>
      </c>
      <c r="P20" s="68">
        <f t="shared" si="3"/>
        <v>15797.666666666666</v>
      </c>
      <c r="R20" s="104"/>
      <c r="S20" s="104"/>
    </row>
    <row r="21" spans="1:23" s="69" customFormat="1" ht="30" customHeight="1" thickBot="1">
      <c r="A21" s="33" t="s">
        <v>54</v>
      </c>
      <c r="B21" s="34">
        <f>IF(B17=0," --- ",ROUND(12*(1/B17*B19),))</f>
        <v>102174</v>
      </c>
      <c r="C21" s="34" t="str">
        <f t="shared" ref="C21:O22" si="4">IF(C17=0," --- ",ROUND(12*(1/C17*C19),))</f>
        <v xml:space="preserve"> --- </v>
      </c>
      <c r="D21" s="34" t="str">
        <f t="shared" si="4"/>
        <v xml:space="preserve"> --- </v>
      </c>
      <c r="E21" s="34" t="str">
        <f t="shared" si="4"/>
        <v xml:space="preserve"> --- </v>
      </c>
      <c r="F21" s="34" t="str">
        <f t="shared" si="4"/>
        <v xml:space="preserve"> --- </v>
      </c>
      <c r="G21" s="34" t="str">
        <f t="shared" si="4"/>
        <v xml:space="preserve"> --- </v>
      </c>
      <c r="H21" s="34" t="str">
        <f t="shared" si="4"/>
        <v xml:space="preserve"> --- </v>
      </c>
      <c r="I21" s="34" t="str">
        <f t="shared" si="4"/>
        <v xml:space="preserve"> --- </v>
      </c>
      <c r="J21" s="34" t="str">
        <f t="shared" si="4"/>
        <v xml:space="preserve"> --- </v>
      </c>
      <c r="K21" s="34" t="str">
        <f t="shared" si="4"/>
        <v xml:space="preserve"> --- </v>
      </c>
      <c r="L21" s="34">
        <f t="shared" si="4"/>
        <v>103285</v>
      </c>
      <c r="M21" s="34" t="str">
        <f t="shared" si="4"/>
        <v xml:space="preserve"> --- </v>
      </c>
      <c r="N21" s="34" t="str">
        <f t="shared" si="4"/>
        <v xml:space="preserve"> --- </v>
      </c>
      <c r="O21" s="70">
        <f t="shared" si="4"/>
        <v>126321</v>
      </c>
      <c r="P21" s="71">
        <f t="shared" si="3"/>
        <v>110593.33333333333</v>
      </c>
    </row>
    <row r="22" spans="1:23" s="69" customFormat="1" ht="30" customHeight="1" thickBot="1">
      <c r="A22" s="33" t="s">
        <v>55</v>
      </c>
      <c r="B22" s="60">
        <f>IF(B18=0," --- ",ROUND(12*(1/B18*B20),))</f>
        <v>13534</v>
      </c>
      <c r="C22" s="60" t="str">
        <f t="shared" si="4"/>
        <v xml:space="preserve"> --- </v>
      </c>
      <c r="D22" s="60" t="str">
        <f t="shared" si="4"/>
        <v xml:space="preserve"> --- </v>
      </c>
      <c r="E22" s="60" t="str">
        <f t="shared" si="4"/>
        <v xml:space="preserve"> --- </v>
      </c>
      <c r="F22" s="60" t="str">
        <f t="shared" si="4"/>
        <v xml:space="preserve"> --- </v>
      </c>
      <c r="G22" s="60" t="str">
        <f t="shared" si="4"/>
        <v xml:space="preserve"> --- </v>
      </c>
      <c r="H22" s="60" t="str">
        <f t="shared" si="4"/>
        <v xml:space="preserve"> --- </v>
      </c>
      <c r="I22" s="60" t="str">
        <f t="shared" si="4"/>
        <v xml:space="preserve"> --- </v>
      </c>
      <c r="J22" s="60" t="str">
        <f t="shared" si="4"/>
        <v xml:space="preserve"> --- </v>
      </c>
      <c r="K22" s="60" t="str">
        <f t="shared" si="4"/>
        <v xml:space="preserve"> --- </v>
      </c>
      <c r="L22" s="60">
        <f t="shared" si="4"/>
        <v>10111</v>
      </c>
      <c r="M22" s="60" t="str">
        <f t="shared" si="4"/>
        <v xml:space="preserve"> --- </v>
      </c>
      <c r="N22" s="60" t="str">
        <f t="shared" si="4"/>
        <v xml:space="preserve"> --- </v>
      </c>
      <c r="O22" s="73">
        <f t="shared" si="4"/>
        <v>11267</v>
      </c>
      <c r="P22" s="71">
        <f t="shared" si="3"/>
        <v>11637.333333333334</v>
      </c>
    </row>
    <row r="23" spans="1:23" s="43" customFormat="1" ht="30" customHeight="1" thickBot="1">
      <c r="A23" s="33" t="s">
        <v>56</v>
      </c>
      <c r="B23" s="60">
        <f>IF(B17=0," --- ",B21+B22)</f>
        <v>115708</v>
      </c>
      <c r="C23" s="60" t="str">
        <f t="shared" ref="C23:P23" si="5">IF(C17=0," --- ",C21+C22)</f>
        <v xml:space="preserve"> --- </v>
      </c>
      <c r="D23" s="60" t="str">
        <f t="shared" si="5"/>
        <v xml:space="preserve"> --- </v>
      </c>
      <c r="E23" s="60" t="str">
        <f t="shared" si="5"/>
        <v xml:space="preserve"> --- </v>
      </c>
      <c r="F23" s="60" t="str">
        <f t="shared" si="5"/>
        <v xml:space="preserve"> --- </v>
      </c>
      <c r="G23" s="60" t="str">
        <f t="shared" si="5"/>
        <v xml:space="preserve"> --- </v>
      </c>
      <c r="H23" s="60" t="str">
        <f t="shared" si="5"/>
        <v xml:space="preserve"> --- </v>
      </c>
      <c r="I23" s="60" t="str">
        <f t="shared" si="5"/>
        <v xml:space="preserve"> --- </v>
      </c>
      <c r="J23" s="60" t="str">
        <f t="shared" si="5"/>
        <v xml:space="preserve"> --- </v>
      </c>
      <c r="K23" s="60" t="str">
        <f t="shared" si="5"/>
        <v xml:space="preserve"> --- </v>
      </c>
      <c r="L23" s="60">
        <f t="shared" si="5"/>
        <v>113396</v>
      </c>
      <c r="M23" s="60" t="str">
        <f t="shared" si="5"/>
        <v xml:space="preserve"> --- </v>
      </c>
      <c r="N23" s="60" t="str">
        <f t="shared" si="5"/>
        <v xml:space="preserve"> --- </v>
      </c>
      <c r="O23" s="73">
        <f t="shared" si="5"/>
        <v>137588</v>
      </c>
      <c r="P23" s="71">
        <f t="shared" si="5"/>
        <v>122230.66666666666</v>
      </c>
    </row>
    <row r="24" spans="1:23" s="15" customFormat="1" ht="30" customHeight="1" thickBot="1">
      <c r="A24" s="25">
        <v>2009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35"/>
      <c r="Q24" s="23"/>
      <c r="R24" s="23"/>
      <c r="S24" s="23"/>
      <c r="T24" s="24"/>
      <c r="U24" s="24"/>
      <c r="V24" s="24"/>
      <c r="W24" s="24"/>
    </row>
    <row r="25" spans="1:23" s="43" customFormat="1" ht="30" customHeight="1">
      <c r="A25" s="28" t="s">
        <v>17</v>
      </c>
      <c r="B25" s="77">
        <v>3.18</v>
      </c>
      <c r="C25" s="48">
        <v>0</v>
      </c>
      <c r="D25" s="48">
        <v>0</v>
      </c>
      <c r="E25" s="48">
        <v>0</v>
      </c>
      <c r="F25" s="48">
        <v>0</v>
      </c>
      <c r="G25" s="48">
        <v>0</v>
      </c>
      <c r="H25" s="48">
        <v>0</v>
      </c>
      <c r="I25" s="48">
        <v>0</v>
      </c>
      <c r="J25" s="48">
        <v>0</v>
      </c>
      <c r="K25" s="48">
        <v>0</v>
      </c>
      <c r="L25" s="48">
        <v>3.0002051470588236</v>
      </c>
      <c r="M25" s="48">
        <v>0</v>
      </c>
      <c r="N25" s="48">
        <v>0</v>
      </c>
      <c r="O25" s="61">
        <v>2.4700000000000002</v>
      </c>
      <c r="P25" s="62">
        <f t="shared" ref="P25:P30" si="6">SUM(B25:O25)/COUNTIF(B25:O25,"&gt;0")</f>
        <v>2.8834017156862743</v>
      </c>
      <c r="R25" s="104"/>
      <c r="S25" s="104"/>
    </row>
    <row r="26" spans="1:23" s="30" customFormat="1" ht="30" customHeight="1">
      <c r="A26" s="29" t="s">
        <v>19</v>
      </c>
      <c r="B26" s="78">
        <v>16.2</v>
      </c>
      <c r="C26" s="49">
        <v>0</v>
      </c>
      <c r="D26" s="49">
        <v>0</v>
      </c>
      <c r="E26" s="49">
        <v>0</v>
      </c>
      <c r="F26" s="49">
        <v>0</v>
      </c>
      <c r="G26" s="49">
        <v>0</v>
      </c>
      <c r="H26" s="49">
        <v>0</v>
      </c>
      <c r="I26" s="49">
        <v>0</v>
      </c>
      <c r="J26" s="49">
        <v>0</v>
      </c>
      <c r="K26" s="49">
        <v>0</v>
      </c>
      <c r="L26" s="49">
        <v>16.98</v>
      </c>
      <c r="M26" s="49">
        <v>0</v>
      </c>
      <c r="N26" s="49">
        <v>0</v>
      </c>
      <c r="O26" s="63">
        <v>16.98</v>
      </c>
      <c r="P26" s="64">
        <f t="shared" si="6"/>
        <v>16.72</v>
      </c>
      <c r="R26" s="104"/>
      <c r="S26" s="104"/>
    </row>
    <row r="27" spans="1:23" s="43" customFormat="1" ht="30" customHeight="1">
      <c r="A27" s="31" t="s">
        <v>18</v>
      </c>
      <c r="B27" s="79">
        <v>25321.015000000003</v>
      </c>
      <c r="C27" s="51">
        <v>0</v>
      </c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24616</v>
      </c>
      <c r="M27" s="51">
        <v>0</v>
      </c>
      <c r="N27" s="51">
        <v>0</v>
      </c>
      <c r="O27" s="65">
        <v>24760</v>
      </c>
      <c r="P27" s="66">
        <f t="shared" si="6"/>
        <v>24899.005000000001</v>
      </c>
      <c r="R27" s="104"/>
      <c r="S27" s="104"/>
    </row>
    <row r="28" spans="1:23" s="69" customFormat="1" ht="30" customHeight="1" thickBot="1">
      <c r="A28" s="32" t="s">
        <v>20</v>
      </c>
      <c r="B28" s="80">
        <v>15908.225</v>
      </c>
      <c r="C28" s="53">
        <v>0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12943</v>
      </c>
      <c r="M28" s="53">
        <v>0</v>
      </c>
      <c r="N28" s="53">
        <v>0</v>
      </c>
      <c r="O28" s="67">
        <v>13200</v>
      </c>
      <c r="P28" s="68">
        <f t="shared" si="6"/>
        <v>14017.074999999999</v>
      </c>
      <c r="R28" s="104"/>
      <c r="S28" s="104"/>
    </row>
    <row r="29" spans="1:23" s="69" customFormat="1" ht="30" customHeight="1" thickBot="1">
      <c r="A29" s="33" t="s">
        <v>54</v>
      </c>
      <c r="B29" s="34">
        <f>IF(B25=0," --- ",ROUND(12*(1/B25*B27),))</f>
        <v>95551</v>
      </c>
      <c r="C29" s="34" t="str">
        <f t="shared" ref="C29:O30" si="7">IF(C25=0," --- ",ROUND(12*(1/C25*C27),))</f>
        <v xml:space="preserve"> --- </v>
      </c>
      <c r="D29" s="34" t="str">
        <f t="shared" si="7"/>
        <v xml:space="preserve"> --- </v>
      </c>
      <c r="E29" s="34" t="str">
        <f t="shared" si="7"/>
        <v xml:space="preserve"> --- </v>
      </c>
      <c r="F29" s="34" t="str">
        <f t="shared" si="7"/>
        <v xml:space="preserve"> --- </v>
      </c>
      <c r="G29" s="34" t="str">
        <f t="shared" si="7"/>
        <v xml:space="preserve"> --- </v>
      </c>
      <c r="H29" s="34" t="str">
        <f t="shared" si="7"/>
        <v xml:space="preserve"> --- </v>
      </c>
      <c r="I29" s="34" t="str">
        <f t="shared" si="7"/>
        <v xml:space="preserve"> --- </v>
      </c>
      <c r="J29" s="34" t="str">
        <f t="shared" si="7"/>
        <v xml:space="preserve"> --- </v>
      </c>
      <c r="K29" s="34" t="str">
        <f t="shared" si="7"/>
        <v xml:space="preserve"> --- </v>
      </c>
      <c r="L29" s="34">
        <f t="shared" si="7"/>
        <v>98457</v>
      </c>
      <c r="M29" s="34" t="str">
        <f t="shared" si="7"/>
        <v xml:space="preserve"> --- </v>
      </c>
      <c r="N29" s="34" t="str">
        <f t="shared" si="7"/>
        <v xml:space="preserve"> --- </v>
      </c>
      <c r="O29" s="70">
        <f t="shared" si="7"/>
        <v>120291</v>
      </c>
      <c r="P29" s="71">
        <f t="shared" si="6"/>
        <v>104766.33333333333</v>
      </c>
    </row>
    <row r="30" spans="1:23" s="69" customFormat="1" ht="30" customHeight="1" thickBot="1">
      <c r="A30" s="33" t="s">
        <v>55</v>
      </c>
      <c r="B30" s="60">
        <f>IF(B26=0," --- ",ROUND(12*(1/B26*B28),))</f>
        <v>11784</v>
      </c>
      <c r="C30" s="60" t="str">
        <f t="shared" si="7"/>
        <v xml:space="preserve"> --- </v>
      </c>
      <c r="D30" s="60" t="str">
        <f t="shared" si="7"/>
        <v xml:space="preserve"> --- </v>
      </c>
      <c r="E30" s="60" t="str">
        <f t="shared" si="7"/>
        <v xml:space="preserve"> --- </v>
      </c>
      <c r="F30" s="60" t="str">
        <f t="shared" si="7"/>
        <v xml:space="preserve"> --- </v>
      </c>
      <c r="G30" s="60" t="str">
        <f t="shared" si="7"/>
        <v xml:space="preserve"> --- </v>
      </c>
      <c r="H30" s="60" t="str">
        <f t="shared" si="7"/>
        <v xml:space="preserve"> --- </v>
      </c>
      <c r="I30" s="60" t="str">
        <f t="shared" si="7"/>
        <v xml:space="preserve"> --- </v>
      </c>
      <c r="J30" s="60" t="str">
        <f t="shared" si="7"/>
        <v xml:space="preserve"> --- </v>
      </c>
      <c r="K30" s="60" t="str">
        <f t="shared" si="7"/>
        <v xml:space="preserve"> --- </v>
      </c>
      <c r="L30" s="60">
        <f t="shared" si="7"/>
        <v>9147</v>
      </c>
      <c r="M30" s="60" t="str">
        <f t="shared" si="7"/>
        <v xml:space="preserve"> --- </v>
      </c>
      <c r="N30" s="60" t="str">
        <f t="shared" si="7"/>
        <v xml:space="preserve"> --- </v>
      </c>
      <c r="O30" s="73">
        <f t="shared" si="7"/>
        <v>9329</v>
      </c>
      <c r="P30" s="71">
        <f t="shared" si="6"/>
        <v>10086.666666666666</v>
      </c>
    </row>
    <row r="31" spans="1:23" s="43" customFormat="1" ht="30" customHeight="1" thickBot="1">
      <c r="A31" s="33" t="s">
        <v>56</v>
      </c>
      <c r="B31" s="60">
        <f>IF(B25=0," --- ",B29+B30)</f>
        <v>107335</v>
      </c>
      <c r="C31" s="60" t="str">
        <f t="shared" ref="C31:P31" si="8">IF(C25=0," --- ",C29+C30)</f>
        <v xml:space="preserve"> --- </v>
      </c>
      <c r="D31" s="60" t="str">
        <f t="shared" si="8"/>
        <v xml:space="preserve"> --- </v>
      </c>
      <c r="E31" s="60" t="str">
        <f t="shared" si="8"/>
        <v xml:space="preserve"> --- </v>
      </c>
      <c r="F31" s="60" t="str">
        <f t="shared" si="8"/>
        <v xml:space="preserve"> --- </v>
      </c>
      <c r="G31" s="60" t="str">
        <f t="shared" si="8"/>
        <v xml:space="preserve"> --- </v>
      </c>
      <c r="H31" s="60" t="str">
        <f t="shared" si="8"/>
        <v xml:space="preserve"> --- </v>
      </c>
      <c r="I31" s="60" t="str">
        <f t="shared" si="8"/>
        <v xml:space="preserve"> --- </v>
      </c>
      <c r="J31" s="60" t="str">
        <f t="shared" si="8"/>
        <v xml:space="preserve"> --- </v>
      </c>
      <c r="K31" s="60" t="str">
        <f t="shared" si="8"/>
        <v xml:space="preserve"> --- </v>
      </c>
      <c r="L31" s="60">
        <f t="shared" si="8"/>
        <v>107604</v>
      </c>
      <c r="M31" s="60" t="str">
        <f t="shared" si="8"/>
        <v xml:space="preserve"> --- </v>
      </c>
      <c r="N31" s="60" t="str">
        <f t="shared" si="8"/>
        <v xml:space="preserve"> --- </v>
      </c>
      <c r="O31" s="73">
        <f t="shared" si="8"/>
        <v>129620</v>
      </c>
      <c r="P31" s="71">
        <f t="shared" si="8"/>
        <v>114853</v>
      </c>
    </row>
    <row r="32" spans="1:23" s="43" customFormat="1" ht="15" customHeight="1" thickBot="1">
      <c r="C32" s="36"/>
      <c r="D32" s="36"/>
      <c r="E32" s="36"/>
      <c r="F32" s="36"/>
      <c r="G32" s="81"/>
      <c r="H32" s="81"/>
    </row>
    <row r="33" spans="1:17" s="38" customFormat="1" ht="30" customHeight="1" thickBot="1">
      <c r="A33" s="82" t="s">
        <v>57</v>
      </c>
      <c r="B33" s="83">
        <f>IF(OR(B15=" --- ",B23=" --- ")," --- ",B15/B23*100-100)</f>
        <v>-0.34569779099112452</v>
      </c>
      <c r="C33" s="37" t="str">
        <f t="shared" ref="C33:P33" si="9">IF(OR(C15=" --- ",C23=" --- ")," --- ",C15/C23*100-100)</f>
        <v xml:space="preserve"> --- </v>
      </c>
      <c r="D33" s="37" t="str">
        <f t="shared" si="9"/>
        <v xml:space="preserve"> --- </v>
      </c>
      <c r="E33" s="37" t="str">
        <f t="shared" si="9"/>
        <v xml:space="preserve"> --- </v>
      </c>
      <c r="F33" s="37" t="str">
        <f t="shared" si="9"/>
        <v xml:space="preserve"> --- </v>
      </c>
      <c r="G33" s="37" t="str">
        <f t="shared" si="9"/>
        <v xml:space="preserve"> --- </v>
      </c>
      <c r="H33" s="37" t="str">
        <f t="shared" si="9"/>
        <v xml:space="preserve"> --- </v>
      </c>
      <c r="I33" s="37" t="str">
        <f t="shared" si="9"/>
        <v xml:space="preserve"> --- </v>
      </c>
      <c r="J33" s="37" t="str">
        <f t="shared" si="9"/>
        <v xml:space="preserve"> --- </v>
      </c>
      <c r="K33" s="37" t="str">
        <f t="shared" si="9"/>
        <v xml:space="preserve"> --- </v>
      </c>
      <c r="L33" s="37">
        <f t="shared" si="9"/>
        <v>-0.70196479593636241</v>
      </c>
      <c r="M33" s="37" t="str">
        <f t="shared" si="9"/>
        <v xml:space="preserve"> --- </v>
      </c>
      <c r="N33" s="37" t="str">
        <f t="shared" si="9"/>
        <v xml:space="preserve"> --- </v>
      </c>
      <c r="O33" s="84">
        <f t="shared" si="9"/>
        <v>-0.92667965229526317</v>
      </c>
      <c r="P33" s="85">
        <f t="shared" si="9"/>
        <v>-0.67386253313405575</v>
      </c>
      <c r="Q33" s="86"/>
    </row>
    <row r="34" spans="1:17" s="38" customFormat="1" ht="30" customHeight="1" thickBot="1">
      <c r="A34" s="82" t="s">
        <v>49</v>
      </c>
      <c r="B34" s="87">
        <f>IF(OR(B23=" --- ",B31=" --- ")," --- ",B23/B31*100-100)</f>
        <v>7.800810546420081</v>
      </c>
      <c r="C34" s="88" t="str">
        <f t="shared" ref="C34:P34" si="10">IF(OR(C23=" --- ",C31=" --- ")," --- ",C23/C31*100-100)</f>
        <v xml:space="preserve"> --- </v>
      </c>
      <c r="D34" s="88" t="str">
        <f t="shared" si="10"/>
        <v xml:space="preserve"> --- </v>
      </c>
      <c r="E34" s="88" t="str">
        <f t="shared" si="10"/>
        <v xml:space="preserve"> --- </v>
      </c>
      <c r="F34" s="88" t="str">
        <f t="shared" si="10"/>
        <v xml:space="preserve"> --- </v>
      </c>
      <c r="G34" s="88" t="str">
        <f t="shared" si="10"/>
        <v xml:space="preserve"> --- </v>
      </c>
      <c r="H34" s="88" t="str">
        <f t="shared" si="10"/>
        <v xml:space="preserve"> --- </v>
      </c>
      <c r="I34" s="88" t="str">
        <f t="shared" si="10"/>
        <v xml:space="preserve"> --- </v>
      </c>
      <c r="J34" s="88" t="str">
        <f t="shared" si="10"/>
        <v xml:space="preserve"> --- </v>
      </c>
      <c r="K34" s="88" t="str">
        <f t="shared" si="10"/>
        <v xml:space="preserve"> --- </v>
      </c>
      <c r="L34" s="88">
        <f t="shared" si="10"/>
        <v>5.3826995278985805</v>
      </c>
      <c r="M34" s="88" t="str">
        <f t="shared" si="10"/>
        <v xml:space="preserve"> --- </v>
      </c>
      <c r="N34" s="88" t="str">
        <f t="shared" si="10"/>
        <v xml:space="preserve"> --- </v>
      </c>
      <c r="O34" s="89">
        <f t="shared" si="10"/>
        <v>6.1471995062490521</v>
      </c>
      <c r="P34" s="90">
        <f t="shared" si="10"/>
        <v>6.4235733212599087</v>
      </c>
      <c r="Q34" s="86"/>
    </row>
    <row r="35" spans="1:17" s="38" customFormat="1" ht="15" customHeight="1" thickBot="1">
      <c r="A35" s="39"/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</row>
    <row r="36" spans="1:17" s="38" customFormat="1" ht="30" customHeight="1" thickBot="1">
      <c r="A36" s="91" t="s">
        <v>58</v>
      </c>
      <c r="B36" s="92">
        <f>IF(OR(B15=" --- ",B23=" --- ")," --- ",B15-B23)</f>
        <v>-400</v>
      </c>
      <c r="C36" s="41" t="str">
        <f t="shared" ref="C36:P36" si="11">IF(OR(C15=" --- ",C23=" --- ")," --- ",C15-C23)</f>
        <v xml:space="preserve"> --- </v>
      </c>
      <c r="D36" s="41" t="str">
        <f t="shared" si="11"/>
        <v xml:space="preserve"> --- </v>
      </c>
      <c r="E36" s="41" t="str">
        <f t="shared" si="11"/>
        <v xml:space="preserve"> --- </v>
      </c>
      <c r="F36" s="41" t="str">
        <f t="shared" si="11"/>
        <v xml:space="preserve"> --- </v>
      </c>
      <c r="G36" s="41" t="str">
        <f t="shared" si="11"/>
        <v xml:space="preserve"> --- </v>
      </c>
      <c r="H36" s="41" t="str">
        <f t="shared" si="11"/>
        <v xml:space="preserve"> --- </v>
      </c>
      <c r="I36" s="41" t="str">
        <f t="shared" si="11"/>
        <v xml:space="preserve"> --- </v>
      </c>
      <c r="J36" s="41" t="str">
        <f t="shared" si="11"/>
        <v xml:space="preserve"> --- </v>
      </c>
      <c r="K36" s="41" t="str">
        <f t="shared" si="11"/>
        <v xml:space="preserve"> --- </v>
      </c>
      <c r="L36" s="41">
        <f t="shared" si="11"/>
        <v>-796</v>
      </c>
      <c r="M36" s="41" t="str">
        <f t="shared" si="11"/>
        <v xml:space="preserve"> --- </v>
      </c>
      <c r="N36" s="41" t="str">
        <f t="shared" si="11"/>
        <v xml:space="preserve"> --- </v>
      </c>
      <c r="O36" s="93">
        <f t="shared" si="11"/>
        <v>-1275</v>
      </c>
      <c r="P36" s="94">
        <f t="shared" si="11"/>
        <v>-823.66666666665697</v>
      </c>
    </row>
    <row r="37" spans="1:17" s="38" customFormat="1" ht="30" customHeight="1" thickBot="1">
      <c r="A37" s="91" t="s">
        <v>50</v>
      </c>
      <c r="B37" s="95">
        <f>IF(OR(B23=" --- ",B31=" --- ")," --- ",B23-B31)</f>
        <v>8373</v>
      </c>
      <c r="C37" s="96" t="str">
        <f t="shared" ref="C37:P37" si="12">IF(OR(C23=" --- ",C31=" --- ")," --- ",C23-C31)</f>
        <v xml:space="preserve"> --- </v>
      </c>
      <c r="D37" s="96" t="str">
        <f t="shared" si="12"/>
        <v xml:space="preserve"> --- </v>
      </c>
      <c r="E37" s="96" t="str">
        <f t="shared" si="12"/>
        <v xml:space="preserve"> --- </v>
      </c>
      <c r="F37" s="96" t="str">
        <f t="shared" si="12"/>
        <v xml:space="preserve"> --- </v>
      </c>
      <c r="G37" s="96" t="str">
        <f t="shared" si="12"/>
        <v xml:space="preserve"> --- </v>
      </c>
      <c r="H37" s="96" t="str">
        <f t="shared" si="12"/>
        <v xml:space="preserve"> --- </v>
      </c>
      <c r="I37" s="96" t="str">
        <f t="shared" si="12"/>
        <v xml:space="preserve"> --- </v>
      </c>
      <c r="J37" s="96" t="str">
        <f t="shared" si="12"/>
        <v xml:space="preserve"> --- </v>
      </c>
      <c r="K37" s="96" t="str">
        <f t="shared" si="12"/>
        <v xml:space="preserve"> --- </v>
      </c>
      <c r="L37" s="96">
        <f t="shared" si="12"/>
        <v>5792</v>
      </c>
      <c r="M37" s="96" t="str">
        <f t="shared" si="12"/>
        <v xml:space="preserve"> --- </v>
      </c>
      <c r="N37" s="96" t="str">
        <f t="shared" si="12"/>
        <v xml:space="preserve"> --- </v>
      </c>
      <c r="O37" s="97">
        <f t="shared" si="12"/>
        <v>7968</v>
      </c>
      <c r="P37" s="98">
        <f t="shared" si="12"/>
        <v>7377.666666666657</v>
      </c>
    </row>
    <row r="38" spans="1:17" s="43" customFormat="1" ht="4.5" customHeight="1">
      <c r="C38" s="42"/>
      <c r="F38" s="99"/>
      <c r="I38" s="36"/>
    </row>
    <row r="39" spans="1:17" s="43" customFormat="1" ht="21" customHeight="1">
      <c r="C39" s="42"/>
      <c r="P39" s="17" t="s">
        <v>47</v>
      </c>
    </row>
    <row r="41" spans="1:17" ht="15">
      <c r="C41" s="42"/>
      <c r="D41" s="43"/>
    </row>
    <row r="42" spans="1:17" ht="15.75" thickBot="1">
      <c r="C42" s="42"/>
      <c r="D42" s="43"/>
    </row>
    <row r="43" spans="1:17" ht="16.5" thickBot="1">
      <c r="B43" s="44"/>
      <c r="C43" s="42"/>
      <c r="D43" s="43"/>
    </row>
    <row r="44" spans="1:17" ht="15">
      <c r="C44" s="42"/>
      <c r="D44" s="43"/>
    </row>
    <row r="45" spans="1:17" ht="15">
      <c r="C45" s="42"/>
      <c r="D45" s="43"/>
    </row>
    <row r="46" spans="1:17" ht="15">
      <c r="C46" s="43"/>
      <c r="D46" s="43"/>
    </row>
    <row r="94" spans="1:16" ht="13.5" thickBot="1">
      <c r="P94" s="17" t="s">
        <v>84</v>
      </c>
    </row>
    <row r="95" spans="1:16" ht="16.5" thickBot="1">
      <c r="A95" s="169" t="s">
        <v>60</v>
      </c>
      <c r="B95" s="171" t="s">
        <v>2</v>
      </c>
      <c r="C95" s="172"/>
      <c r="D95" s="172"/>
      <c r="E95" s="172"/>
      <c r="F95" s="172"/>
      <c r="G95" s="172"/>
      <c r="H95" s="172"/>
      <c r="I95" s="172"/>
      <c r="J95" s="172"/>
      <c r="K95" s="172"/>
      <c r="L95" s="172"/>
      <c r="M95" s="172"/>
      <c r="N95" s="172"/>
      <c r="O95" s="172"/>
      <c r="P95" s="18"/>
    </row>
    <row r="96" spans="1:16" ht="114" customHeight="1" thickBot="1">
      <c r="A96" s="170"/>
      <c r="B96" s="19" t="s">
        <v>3</v>
      </c>
      <c r="C96" s="20" t="s">
        <v>4</v>
      </c>
      <c r="D96" s="20" t="s">
        <v>5</v>
      </c>
      <c r="E96" s="20" t="s">
        <v>6</v>
      </c>
      <c r="F96" s="20" t="s">
        <v>7</v>
      </c>
      <c r="G96" s="20" t="s">
        <v>8</v>
      </c>
      <c r="H96" s="20" t="s">
        <v>9</v>
      </c>
      <c r="I96" s="20" t="s">
        <v>10</v>
      </c>
      <c r="J96" s="20" t="s">
        <v>11</v>
      </c>
      <c r="K96" s="20" t="s">
        <v>12</v>
      </c>
      <c r="L96" s="20" t="s">
        <v>13</v>
      </c>
      <c r="M96" s="20" t="s">
        <v>14</v>
      </c>
      <c r="N96" s="20" t="s">
        <v>16</v>
      </c>
      <c r="O96" s="21" t="s">
        <v>15</v>
      </c>
      <c r="P96" s="22" t="s">
        <v>42</v>
      </c>
    </row>
    <row r="97" spans="1:16" ht="30" customHeight="1" thickBot="1">
      <c r="A97" s="82" t="s">
        <v>61</v>
      </c>
      <c r="B97" s="83">
        <f>IF(OR(B13=" --- ",B21=" --- ")," --- ",B13/B21*100-100)</f>
        <v>0</v>
      </c>
      <c r="C97" s="37" t="str">
        <f t="shared" ref="C97:P97" si="13">IF(OR(C13=" --- ",C21=" --- ")," --- ",C13/C21*100-100)</f>
        <v xml:space="preserve"> --- </v>
      </c>
      <c r="D97" s="37" t="str">
        <f t="shared" si="13"/>
        <v xml:space="preserve"> --- </v>
      </c>
      <c r="E97" s="37" t="str">
        <f t="shared" si="13"/>
        <v xml:space="preserve"> --- </v>
      </c>
      <c r="F97" s="37" t="str">
        <f t="shared" si="13"/>
        <v xml:space="preserve"> --- </v>
      </c>
      <c r="G97" s="37" t="str">
        <f t="shared" si="13"/>
        <v xml:space="preserve"> --- </v>
      </c>
      <c r="H97" s="37" t="str">
        <f t="shared" si="13"/>
        <v xml:space="preserve"> --- </v>
      </c>
      <c r="I97" s="37" t="str">
        <f t="shared" si="13"/>
        <v xml:space="preserve"> --- </v>
      </c>
      <c r="J97" s="37" t="str">
        <f t="shared" si="13"/>
        <v xml:space="preserve"> --- </v>
      </c>
      <c r="K97" s="37" t="str">
        <f t="shared" si="13"/>
        <v xml:space="preserve"> --- </v>
      </c>
      <c r="L97" s="37">
        <f t="shared" si="13"/>
        <v>-1.1463426441399918</v>
      </c>
      <c r="M97" s="37" t="str">
        <f t="shared" si="13"/>
        <v xml:space="preserve"> --- </v>
      </c>
      <c r="N97" s="37" t="str">
        <f t="shared" si="13"/>
        <v xml:space="preserve"> --- </v>
      </c>
      <c r="O97" s="84">
        <f t="shared" si="13"/>
        <v>-0.16149333839979363</v>
      </c>
      <c r="P97" s="85">
        <f t="shared" si="13"/>
        <v>-0.41834950871057686</v>
      </c>
    </row>
    <row r="98" spans="1:16" ht="30" customHeight="1" thickBot="1">
      <c r="A98" s="82" t="s">
        <v>62</v>
      </c>
      <c r="B98" s="87">
        <f>IF(OR(B21=" --- ",B29=" --- ")," --- ",B21/B29*100-100)</f>
        <v>6.9313769609946689</v>
      </c>
      <c r="C98" s="88" t="str">
        <f t="shared" ref="C98:P98" si="14">IF(OR(C21=" --- ",C29=" --- ")," --- ",C21/C29*100-100)</f>
        <v xml:space="preserve"> --- </v>
      </c>
      <c r="D98" s="88" t="str">
        <f t="shared" si="14"/>
        <v xml:space="preserve"> --- </v>
      </c>
      <c r="E98" s="88" t="str">
        <f t="shared" si="14"/>
        <v xml:space="preserve"> --- </v>
      </c>
      <c r="F98" s="88" t="str">
        <f t="shared" si="14"/>
        <v xml:space="preserve"> --- </v>
      </c>
      <c r="G98" s="88" t="str">
        <f t="shared" si="14"/>
        <v xml:space="preserve"> --- </v>
      </c>
      <c r="H98" s="88" t="str">
        <f t="shared" si="14"/>
        <v xml:space="preserve"> --- </v>
      </c>
      <c r="I98" s="88" t="str">
        <f t="shared" si="14"/>
        <v xml:space="preserve"> --- </v>
      </c>
      <c r="J98" s="88" t="str">
        <f t="shared" si="14"/>
        <v xml:space="preserve"> --- </v>
      </c>
      <c r="K98" s="88" t="str">
        <f t="shared" si="14"/>
        <v xml:space="preserve"> --- </v>
      </c>
      <c r="L98" s="88">
        <f t="shared" si="14"/>
        <v>4.9036635282407701</v>
      </c>
      <c r="M98" s="88" t="str">
        <f t="shared" si="14"/>
        <v xml:space="preserve"> --- </v>
      </c>
      <c r="N98" s="88" t="str">
        <f t="shared" si="14"/>
        <v xml:space="preserve"> --- </v>
      </c>
      <c r="O98" s="89">
        <f t="shared" si="14"/>
        <v>5.0128438536548856</v>
      </c>
      <c r="P98" s="90">
        <f t="shared" si="14"/>
        <v>5.5619012469018401</v>
      </c>
    </row>
    <row r="99" spans="1:16" ht="15" customHeight="1" thickBot="1">
      <c r="A99" s="100"/>
      <c r="B99" s="40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101"/>
    </row>
    <row r="100" spans="1:16" ht="30" customHeight="1" thickBot="1">
      <c r="A100" s="91" t="s">
        <v>63</v>
      </c>
      <c r="B100" s="92">
        <f>IF(OR(B13=" --- ",B21=" --- ")," --- ",B13-B21)</f>
        <v>0</v>
      </c>
      <c r="C100" s="41" t="str">
        <f t="shared" ref="C100:P100" si="15">IF(OR(C13=" --- ",C21=" --- ")," --- ",C13-C21)</f>
        <v xml:space="preserve"> --- </v>
      </c>
      <c r="D100" s="41" t="str">
        <f t="shared" si="15"/>
        <v xml:space="preserve"> --- </v>
      </c>
      <c r="E100" s="41" t="str">
        <f t="shared" si="15"/>
        <v xml:space="preserve"> --- </v>
      </c>
      <c r="F100" s="41" t="str">
        <f t="shared" si="15"/>
        <v xml:space="preserve"> --- </v>
      </c>
      <c r="G100" s="41" t="str">
        <f t="shared" si="15"/>
        <v xml:space="preserve"> --- </v>
      </c>
      <c r="H100" s="41" t="str">
        <f t="shared" si="15"/>
        <v xml:space="preserve"> --- </v>
      </c>
      <c r="I100" s="41" t="str">
        <f t="shared" si="15"/>
        <v xml:space="preserve"> --- </v>
      </c>
      <c r="J100" s="41" t="str">
        <f t="shared" si="15"/>
        <v xml:space="preserve"> --- </v>
      </c>
      <c r="K100" s="41" t="str">
        <f t="shared" si="15"/>
        <v xml:space="preserve"> --- </v>
      </c>
      <c r="L100" s="41">
        <f t="shared" si="15"/>
        <v>-1184</v>
      </c>
      <c r="M100" s="41" t="str">
        <f t="shared" si="15"/>
        <v xml:space="preserve"> --- </v>
      </c>
      <c r="N100" s="41" t="str">
        <f t="shared" si="15"/>
        <v xml:space="preserve"> --- </v>
      </c>
      <c r="O100" s="93">
        <f t="shared" si="15"/>
        <v>-204</v>
      </c>
      <c r="P100" s="94">
        <f t="shared" si="15"/>
        <v>-462.66666666665697</v>
      </c>
    </row>
    <row r="101" spans="1:16" ht="30" customHeight="1" thickBot="1">
      <c r="A101" s="91" t="s">
        <v>64</v>
      </c>
      <c r="B101" s="95">
        <f>IF(OR(B21=" --- ",B29=" --- ")," --- ",B21-B29)</f>
        <v>6623</v>
      </c>
      <c r="C101" s="96" t="str">
        <f t="shared" ref="C101:P101" si="16">IF(OR(C21=" --- ",C29=" --- ")," --- ",C21-C29)</f>
        <v xml:space="preserve"> --- </v>
      </c>
      <c r="D101" s="96" t="str">
        <f t="shared" si="16"/>
        <v xml:space="preserve"> --- </v>
      </c>
      <c r="E101" s="96" t="str">
        <f t="shared" si="16"/>
        <v xml:space="preserve"> --- </v>
      </c>
      <c r="F101" s="96" t="str">
        <f t="shared" si="16"/>
        <v xml:space="preserve"> --- </v>
      </c>
      <c r="G101" s="96" t="str">
        <f t="shared" si="16"/>
        <v xml:space="preserve"> --- </v>
      </c>
      <c r="H101" s="96" t="str">
        <f t="shared" si="16"/>
        <v xml:space="preserve"> --- </v>
      </c>
      <c r="I101" s="96" t="str">
        <f t="shared" si="16"/>
        <v xml:space="preserve"> --- </v>
      </c>
      <c r="J101" s="96" t="str">
        <f t="shared" si="16"/>
        <v xml:space="preserve"> --- </v>
      </c>
      <c r="K101" s="96" t="str">
        <f t="shared" si="16"/>
        <v xml:space="preserve"> --- </v>
      </c>
      <c r="L101" s="96">
        <f t="shared" si="16"/>
        <v>4828</v>
      </c>
      <c r="M101" s="96" t="str">
        <f t="shared" si="16"/>
        <v xml:space="preserve"> --- </v>
      </c>
      <c r="N101" s="96" t="str">
        <f t="shared" si="16"/>
        <v xml:space="preserve"> --- </v>
      </c>
      <c r="O101" s="97">
        <f t="shared" si="16"/>
        <v>6030</v>
      </c>
      <c r="P101" s="98">
        <f t="shared" si="16"/>
        <v>5827</v>
      </c>
    </row>
    <row r="103" spans="1:16">
      <c r="P103" s="17" t="s">
        <v>83</v>
      </c>
    </row>
    <row r="147" spans="1:16" ht="13.5" thickBot="1">
      <c r="P147" s="17" t="s">
        <v>82</v>
      </c>
    </row>
    <row r="148" spans="1:16" ht="16.5" thickBot="1">
      <c r="A148" s="169" t="s">
        <v>67</v>
      </c>
      <c r="B148" s="171" t="s">
        <v>2</v>
      </c>
      <c r="C148" s="172"/>
      <c r="D148" s="172"/>
      <c r="E148" s="172"/>
      <c r="F148" s="172"/>
      <c r="G148" s="172"/>
      <c r="H148" s="172"/>
      <c r="I148" s="172"/>
      <c r="J148" s="172"/>
      <c r="K148" s="172"/>
      <c r="L148" s="172"/>
      <c r="M148" s="172"/>
      <c r="N148" s="172"/>
      <c r="O148" s="172"/>
      <c r="P148" s="18"/>
    </row>
    <row r="149" spans="1:16" ht="114" customHeight="1" thickBot="1">
      <c r="A149" s="170"/>
      <c r="B149" s="19" t="s">
        <v>3</v>
      </c>
      <c r="C149" s="20" t="s">
        <v>4</v>
      </c>
      <c r="D149" s="20" t="s">
        <v>5</v>
      </c>
      <c r="E149" s="20" t="s">
        <v>6</v>
      </c>
      <c r="F149" s="20" t="s">
        <v>7</v>
      </c>
      <c r="G149" s="20" t="s">
        <v>8</v>
      </c>
      <c r="H149" s="20" t="s">
        <v>9</v>
      </c>
      <c r="I149" s="20" t="s">
        <v>10</v>
      </c>
      <c r="J149" s="20" t="s">
        <v>11</v>
      </c>
      <c r="K149" s="20" t="s">
        <v>12</v>
      </c>
      <c r="L149" s="20" t="s">
        <v>13</v>
      </c>
      <c r="M149" s="20" t="s">
        <v>14</v>
      </c>
      <c r="N149" s="20" t="s">
        <v>16</v>
      </c>
      <c r="O149" s="21" t="s">
        <v>15</v>
      </c>
      <c r="P149" s="22" t="s">
        <v>42</v>
      </c>
    </row>
    <row r="150" spans="1:16" ht="30" customHeight="1" thickBot="1">
      <c r="A150" s="82" t="s">
        <v>68</v>
      </c>
      <c r="B150" s="83">
        <f>IF(OR(B14=" --- ",B22=" --- ")," --- ",B14/B22*100-100)</f>
        <v>-2.9555194325402709</v>
      </c>
      <c r="C150" s="37" t="str">
        <f t="shared" ref="C150:P150" si="17">IF(OR(C14=" --- ",C22=" --- ")," --- ",C14/C22*100-100)</f>
        <v xml:space="preserve"> --- </v>
      </c>
      <c r="D150" s="37" t="str">
        <f t="shared" si="17"/>
        <v xml:space="preserve"> --- </v>
      </c>
      <c r="E150" s="37" t="str">
        <f t="shared" si="17"/>
        <v xml:space="preserve"> --- </v>
      </c>
      <c r="F150" s="37" t="str">
        <f t="shared" si="17"/>
        <v xml:space="preserve"> --- </v>
      </c>
      <c r="G150" s="37" t="str">
        <f t="shared" si="17"/>
        <v xml:space="preserve"> --- </v>
      </c>
      <c r="H150" s="37" t="str">
        <f t="shared" si="17"/>
        <v xml:space="preserve"> --- </v>
      </c>
      <c r="I150" s="37" t="str">
        <f t="shared" si="17"/>
        <v xml:space="preserve"> --- </v>
      </c>
      <c r="J150" s="37" t="str">
        <f t="shared" si="17"/>
        <v xml:space="preserve"> --- </v>
      </c>
      <c r="K150" s="37" t="str">
        <f t="shared" si="17"/>
        <v xml:space="preserve"> --- </v>
      </c>
      <c r="L150" s="37">
        <f t="shared" si="17"/>
        <v>3.8374048066462336</v>
      </c>
      <c r="M150" s="37" t="str">
        <f t="shared" si="17"/>
        <v xml:space="preserve"> --- </v>
      </c>
      <c r="N150" s="37" t="str">
        <f t="shared" si="17"/>
        <v xml:space="preserve"> --- </v>
      </c>
      <c r="O150" s="84">
        <f t="shared" si="17"/>
        <v>-9.5056359279311238</v>
      </c>
      <c r="P150" s="85">
        <f t="shared" si="17"/>
        <v>-3.1020852428964218</v>
      </c>
    </row>
    <row r="151" spans="1:16" ht="30" customHeight="1" thickBot="1">
      <c r="A151" s="82" t="s">
        <v>69</v>
      </c>
      <c r="B151" s="87">
        <f>IF(OR(B22=" --- ",B30=" --- ")," --- ",B22/B30*100-100)</f>
        <v>14.85064494229465</v>
      </c>
      <c r="C151" s="88" t="str">
        <f t="shared" ref="C151:P151" si="18">IF(OR(C22=" --- ",C30=" --- ")," --- ",C22/C30*100-100)</f>
        <v xml:space="preserve"> --- </v>
      </c>
      <c r="D151" s="88" t="str">
        <f t="shared" si="18"/>
        <v xml:space="preserve"> --- </v>
      </c>
      <c r="E151" s="88" t="str">
        <f t="shared" si="18"/>
        <v xml:space="preserve"> --- </v>
      </c>
      <c r="F151" s="88" t="str">
        <f t="shared" si="18"/>
        <v xml:space="preserve"> --- </v>
      </c>
      <c r="G151" s="88" t="str">
        <f t="shared" si="18"/>
        <v xml:space="preserve"> --- </v>
      </c>
      <c r="H151" s="88" t="str">
        <f t="shared" si="18"/>
        <v xml:space="preserve"> --- </v>
      </c>
      <c r="I151" s="88" t="str">
        <f t="shared" si="18"/>
        <v xml:space="preserve"> --- </v>
      </c>
      <c r="J151" s="88" t="str">
        <f t="shared" si="18"/>
        <v xml:space="preserve"> --- </v>
      </c>
      <c r="K151" s="88" t="str">
        <f t="shared" si="18"/>
        <v xml:space="preserve"> --- </v>
      </c>
      <c r="L151" s="88">
        <f t="shared" si="18"/>
        <v>10.538974527167369</v>
      </c>
      <c r="M151" s="88" t="str">
        <f t="shared" si="18"/>
        <v xml:space="preserve"> --- </v>
      </c>
      <c r="N151" s="88" t="str">
        <f t="shared" si="18"/>
        <v xml:space="preserve"> --- </v>
      </c>
      <c r="O151" s="89">
        <f t="shared" si="18"/>
        <v>20.773930753564144</v>
      </c>
      <c r="P151" s="90">
        <f t="shared" si="18"/>
        <v>15.373430270984812</v>
      </c>
    </row>
    <row r="152" spans="1:16" ht="15" customHeight="1" thickBot="1">
      <c r="A152" s="100"/>
      <c r="B152" s="40"/>
      <c r="C152" s="40"/>
      <c r="D152" s="40"/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101"/>
    </row>
    <row r="153" spans="1:16" ht="30" customHeight="1" thickBot="1">
      <c r="A153" s="91" t="s">
        <v>70</v>
      </c>
      <c r="B153" s="92">
        <f>IF(OR(B14=" --- ",B22=" --- ")," --- ",B14-B22)</f>
        <v>-400</v>
      </c>
      <c r="C153" s="41" t="str">
        <f t="shared" ref="C153:P153" si="19">IF(OR(C14=" --- ",C22=" --- ")," --- ",C14-C22)</f>
        <v xml:space="preserve"> --- </v>
      </c>
      <c r="D153" s="41" t="str">
        <f t="shared" si="19"/>
        <v xml:space="preserve"> --- </v>
      </c>
      <c r="E153" s="41" t="str">
        <f t="shared" si="19"/>
        <v xml:space="preserve"> --- </v>
      </c>
      <c r="F153" s="41" t="str">
        <f t="shared" si="19"/>
        <v xml:space="preserve"> --- </v>
      </c>
      <c r="G153" s="41" t="str">
        <f t="shared" si="19"/>
        <v xml:space="preserve"> --- </v>
      </c>
      <c r="H153" s="41" t="str">
        <f t="shared" si="19"/>
        <v xml:space="preserve"> --- </v>
      </c>
      <c r="I153" s="41" t="str">
        <f t="shared" si="19"/>
        <v xml:space="preserve"> --- </v>
      </c>
      <c r="J153" s="41" t="str">
        <f t="shared" si="19"/>
        <v xml:space="preserve"> --- </v>
      </c>
      <c r="K153" s="41" t="str">
        <f t="shared" si="19"/>
        <v xml:space="preserve"> --- </v>
      </c>
      <c r="L153" s="41">
        <f t="shared" si="19"/>
        <v>388</v>
      </c>
      <c r="M153" s="41" t="str">
        <f t="shared" si="19"/>
        <v xml:space="preserve"> --- </v>
      </c>
      <c r="N153" s="41" t="str">
        <f t="shared" si="19"/>
        <v xml:space="preserve"> --- </v>
      </c>
      <c r="O153" s="93">
        <f t="shared" si="19"/>
        <v>-1071</v>
      </c>
      <c r="P153" s="94">
        <f t="shared" si="19"/>
        <v>-361</v>
      </c>
    </row>
    <row r="154" spans="1:16" ht="30" customHeight="1" thickBot="1">
      <c r="A154" s="91" t="s">
        <v>71</v>
      </c>
      <c r="B154" s="95">
        <f>IF(OR(B22=" --- ",B30=" --- ")," --- ",B22-B30)</f>
        <v>1750</v>
      </c>
      <c r="C154" s="96" t="str">
        <f t="shared" ref="C154:P154" si="20">IF(OR(C22=" --- ",C30=" --- ")," --- ",C22-C30)</f>
        <v xml:space="preserve"> --- </v>
      </c>
      <c r="D154" s="96" t="str">
        <f t="shared" si="20"/>
        <v xml:space="preserve"> --- </v>
      </c>
      <c r="E154" s="96" t="str">
        <f t="shared" si="20"/>
        <v xml:space="preserve"> --- </v>
      </c>
      <c r="F154" s="96" t="str">
        <f t="shared" si="20"/>
        <v xml:space="preserve"> --- </v>
      </c>
      <c r="G154" s="96" t="str">
        <f t="shared" si="20"/>
        <v xml:space="preserve"> --- </v>
      </c>
      <c r="H154" s="96" t="str">
        <f t="shared" si="20"/>
        <v xml:space="preserve"> --- </v>
      </c>
      <c r="I154" s="96" t="str">
        <f t="shared" si="20"/>
        <v xml:space="preserve"> --- </v>
      </c>
      <c r="J154" s="96" t="str">
        <f t="shared" si="20"/>
        <v xml:space="preserve"> --- </v>
      </c>
      <c r="K154" s="96" t="str">
        <f t="shared" si="20"/>
        <v xml:space="preserve"> --- </v>
      </c>
      <c r="L154" s="96">
        <f t="shared" si="20"/>
        <v>964</v>
      </c>
      <c r="M154" s="96" t="str">
        <f t="shared" si="20"/>
        <v xml:space="preserve"> --- </v>
      </c>
      <c r="N154" s="96" t="str">
        <f t="shared" si="20"/>
        <v xml:space="preserve"> --- </v>
      </c>
      <c r="O154" s="97">
        <f t="shared" si="20"/>
        <v>1938</v>
      </c>
      <c r="P154" s="98">
        <f t="shared" si="20"/>
        <v>1550.6666666666679</v>
      </c>
    </row>
    <row r="156" spans="1:16">
      <c r="P156" s="17" t="s">
        <v>81</v>
      </c>
    </row>
  </sheetData>
  <mergeCells count="7">
    <mergeCell ref="A148:A149"/>
    <mergeCell ref="B148:O148"/>
    <mergeCell ref="A2:P2"/>
    <mergeCell ref="A6:A7"/>
    <mergeCell ref="B6:O6"/>
    <mergeCell ref="A95:A96"/>
    <mergeCell ref="B95:O95"/>
  </mergeCells>
  <conditionalFormatting sqref="B9">
    <cfRule type="expression" dxfId="9" priority="9" stopIfTrue="1">
      <formula>B9&gt;B17</formula>
    </cfRule>
    <cfRule type="expression" dxfId="8" priority="10" stopIfTrue="1">
      <formula>B9&lt;B17</formula>
    </cfRule>
  </conditionalFormatting>
  <conditionalFormatting sqref="C9:E9">
    <cfRule type="expression" dxfId="7" priority="7" stopIfTrue="1">
      <formula>C9&gt;C17</formula>
    </cfRule>
    <cfRule type="expression" dxfId="6" priority="8" stopIfTrue="1">
      <formula>C9&lt;C17</formula>
    </cfRule>
  </conditionalFormatting>
  <conditionalFormatting sqref="B10">
    <cfRule type="expression" dxfId="5" priority="5" stopIfTrue="1">
      <formula>B10&gt;B18</formula>
    </cfRule>
    <cfRule type="expression" dxfId="4" priority="6" stopIfTrue="1">
      <formula>B10&lt;B18</formula>
    </cfRule>
  </conditionalFormatting>
  <conditionalFormatting sqref="C9:O9">
    <cfRule type="expression" dxfId="3" priority="3" stopIfTrue="1">
      <formula>C9&gt;C17</formula>
    </cfRule>
    <cfRule type="expression" dxfId="2" priority="4" stopIfTrue="1">
      <formula>C9&lt;C17</formula>
    </cfRule>
  </conditionalFormatting>
  <conditionalFormatting sqref="C10:O10">
    <cfRule type="expression" dxfId="1" priority="1" stopIfTrue="1">
      <formula>C10&gt;C18</formula>
    </cfRule>
    <cfRule type="expression" dxfId="0" priority="2" stopIfTrue="1">
      <formula>C10&lt;C18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1" manualBreakCount="1">
    <brk id="91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6"/>
  <sheetViews>
    <sheetView zoomScale="70" zoomScaleNormal="70" workbookViewId="0">
      <selection activeCell="C60" sqref="C60"/>
    </sheetView>
  </sheetViews>
  <sheetFormatPr defaultRowHeight="12.75"/>
  <cols>
    <col min="2" max="2" width="16.85546875" customWidth="1"/>
    <col min="3" max="3" width="53" customWidth="1"/>
    <col min="4" max="6" width="15.7109375" customWidth="1"/>
    <col min="7" max="10" width="13.7109375" customWidth="1"/>
    <col min="11" max="11" width="10.140625" customWidth="1"/>
    <col min="12" max="12" width="9.42578125" customWidth="1"/>
    <col min="13" max="13" width="10.28515625" bestFit="1" customWidth="1"/>
  </cols>
  <sheetData>
    <row r="1" spans="1:20" s="107" customFormat="1" ht="14.25">
      <c r="L1" s="108" t="s">
        <v>39</v>
      </c>
    </row>
    <row r="2" spans="1:20" s="107" customFormat="1" ht="26.25" customHeight="1">
      <c r="A2" s="178" t="s">
        <v>99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47"/>
      <c r="N2" s="147"/>
      <c r="O2" s="106"/>
      <c r="P2" s="106"/>
      <c r="Q2" s="106"/>
      <c r="R2" s="106"/>
      <c r="S2" s="106"/>
      <c r="T2" s="106"/>
    </row>
    <row r="3" spans="1:20" s="107" customFormat="1" ht="19.5" customHeight="1">
      <c r="A3" s="109"/>
      <c r="T3" s="106"/>
    </row>
    <row r="4" spans="1:20" s="107" customFormat="1" ht="29.25" customHeight="1">
      <c r="A4" s="110" t="s">
        <v>94</v>
      </c>
      <c r="B4" s="46"/>
      <c r="C4" s="46"/>
      <c r="D4" s="46"/>
      <c r="E4" s="46"/>
      <c r="F4" s="46"/>
      <c r="G4" s="46"/>
      <c r="H4" s="46"/>
      <c r="I4" s="46"/>
      <c r="J4" s="47"/>
      <c r="K4" s="46"/>
      <c r="L4" s="2"/>
      <c r="O4" s="111"/>
      <c r="P4" s="111"/>
      <c r="Q4" s="111"/>
      <c r="R4" s="111"/>
    </row>
    <row r="5" spans="1:20" s="107" customFormat="1" ht="23.25" customHeight="1">
      <c r="A5" s="112"/>
    </row>
    <row r="6" spans="1:20" s="113" customFormat="1" ht="16.5" thickBot="1">
      <c r="A6" s="112"/>
      <c r="L6" s="114" t="s">
        <v>91</v>
      </c>
      <c r="M6"/>
      <c r="N6"/>
    </row>
    <row r="7" spans="1:20" s="115" customFormat="1" ht="36.75" customHeight="1">
      <c r="A7" s="179" t="s">
        <v>85</v>
      </c>
      <c r="B7" s="181" t="s">
        <v>86</v>
      </c>
      <c r="C7" s="183" t="s">
        <v>87</v>
      </c>
      <c r="D7" s="185" t="s">
        <v>88</v>
      </c>
      <c r="E7" s="186"/>
      <c r="F7" s="186"/>
      <c r="G7" s="187" t="s">
        <v>100</v>
      </c>
      <c r="H7" s="183"/>
      <c r="I7" s="188" t="s">
        <v>101</v>
      </c>
      <c r="J7" s="189"/>
      <c r="K7" s="174" t="s">
        <v>92</v>
      </c>
      <c r="L7" s="175"/>
      <c r="M7"/>
      <c r="N7"/>
    </row>
    <row r="8" spans="1:20" s="115" customFormat="1" ht="49.5" customHeight="1" thickBot="1">
      <c r="A8" s="180"/>
      <c r="B8" s="182"/>
      <c r="C8" s="184"/>
      <c r="D8" s="116" t="s">
        <v>93</v>
      </c>
      <c r="E8" s="148" t="s">
        <v>89</v>
      </c>
      <c r="F8" s="117" t="s">
        <v>90</v>
      </c>
      <c r="G8" s="149" t="s">
        <v>102</v>
      </c>
      <c r="H8" s="150" t="s">
        <v>103</v>
      </c>
      <c r="I8" s="149" t="s">
        <v>102</v>
      </c>
      <c r="J8" s="150" t="s">
        <v>103</v>
      </c>
      <c r="K8" s="176"/>
      <c r="L8" s="177"/>
      <c r="M8"/>
      <c r="N8"/>
    </row>
    <row r="9" spans="1:20" s="115" customFormat="1" ht="22.5" customHeight="1" thickBot="1">
      <c r="A9" s="128" t="s">
        <v>95</v>
      </c>
      <c r="B9" s="130"/>
      <c r="C9" s="130"/>
      <c r="D9" s="135"/>
      <c r="E9" s="131"/>
      <c r="F9" s="131"/>
      <c r="G9" s="135"/>
      <c r="H9" s="135"/>
      <c r="I9" s="135"/>
      <c r="J9" s="135"/>
      <c r="K9" s="135"/>
      <c r="L9" s="151"/>
      <c r="M9"/>
      <c r="N9"/>
    </row>
    <row r="10" spans="1:20" ht="18" customHeight="1">
      <c r="A10" s="118" t="s">
        <v>25</v>
      </c>
      <c r="B10" s="119" t="str">
        <f>OBSAH!B16</f>
        <v xml:space="preserve">82-44-N/001 </v>
      </c>
      <c r="C10" s="132" t="str">
        <f>OBSAH!C16</f>
        <v>Hudba</v>
      </c>
      <c r="D10" s="121">
        <v>97751.590039151968</v>
      </c>
      <c r="E10" s="122">
        <v>98245.838797612931</v>
      </c>
      <c r="F10" s="123">
        <v>93828.50310410955</v>
      </c>
      <c r="G10" s="152">
        <f>IF(OR(D10=0,E10=0)," --- ",D10/E10*100-100)</f>
        <v>-0.50307347823567738</v>
      </c>
      <c r="H10" s="153">
        <f>IF(OR(D10=0,E10=0)," --- ",D10-E10)</f>
        <v>-494.24875846096256</v>
      </c>
      <c r="I10" s="152">
        <f>IF(OR(E10=0,F10=0)," --- ",E10/F10*100-100)</f>
        <v>4.7078825168957792</v>
      </c>
      <c r="J10" s="154">
        <f>IF(OR(E10=0,F10=0)," --- ",E10-F10)</f>
        <v>4417.3356935033808</v>
      </c>
      <c r="K10" s="155">
        <v>1810</v>
      </c>
      <c r="L10" s="156">
        <f>RANK(K10,K$10:K$39)</f>
        <v>1</v>
      </c>
    </row>
    <row r="11" spans="1:20" ht="18" customHeight="1">
      <c r="A11" s="120" t="s">
        <v>26</v>
      </c>
      <c r="B11" s="119" t="str">
        <f>OBSAH!B17</f>
        <v xml:space="preserve">82-45-N/001 </v>
      </c>
      <c r="C11" s="132" t="str">
        <f>OBSAH!C17</f>
        <v>Zpěv</v>
      </c>
      <c r="D11" s="121">
        <v>98270.174299737511</v>
      </c>
      <c r="E11" s="122">
        <v>99317.339574858794</v>
      </c>
      <c r="F11" s="123">
        <v>94747.50310410955</v>
      </c>
      <c r="G11" s="157">
        <f t="shared" ref="G11" si="0">IF(OR(D11=0,E11=0)," --- ",D11/E11*100-100)</f>
        <v>-1.0543629940187884</v>
      </c>
      <c r="H11" s="158">
        <f t="shared" ref="H11" si="1">IF(OR(D11=0,E11=0)," --- ",D11-E11)</f>
        <v>-1047.1652751212823</v>
      </c>
      <c r="I11" s="157">
        <f t="shared" ref="I11" si="2">IF(OR(E11=0,F11=0)," --- ",E11/F11*100-100)</f>
        <v>4.8231735096257609</v>
      </c>
      <c r="J11" s="159">
        <f t="shared" ref="J11" si="3">IF(OR(E11=0,F11=0)," --- ",E11-F11)</f>
        <v>4569.8364707492437</v>
      </c>
      <c r="K11" s="160">
        <v>279</v>
      </c>
      <c r="L11" s="161">
        <f t="shared" ref="L11" si="4">RANK(K11,K$10:K$39)</f>
        <v>7</v>
      </c>
    </row>
    <row r="12" spans="1:20" ht="18" customHeight="1">
      <c r="A12" s="120" t="s">
        <v>27</v>
      </c>
      <c r="B12" s="119" t="str">
        <f>OBSAH!B18</f>
        <v>82-46-N/001</v>
      </c>
      <c r="C12" s="132" t="str">
        <f>OBSAH!C18</f>
        <v>Tanec</v>
      </c>
      <c r="D12" s="121">
        <v>109439.11111111111</v>
      </c>
      <c r="E12" s="122">
        <v>110089.56158873807</v>
      </c>
      <c r="F12" s="123">
        <v>104559.85344394168</v>
      </c>
      <c r="G12" s="157">
        <f t="shared" ref="G12:G13" si="5">IF(OR(D12=0,E12=0)," --- ",D12/E12*100-100)</f>
        <v>-0.59083755829352924</v>
      </c>
      <c r="H12" s="158">
        <f t="shared" ref="H12:H13" si="6">IF(OR(D12=0,E12=0)," --- ",D12-E12)</f>
        <v>-650.45047762696049</v>
      </c>
      <c r="I12" s="157">
        <f t="shared" ref="I12:I13" si="7">IF(OR(E12=0,F12=0)," --- ",E12/F12*100-100)</f>
        <v>5.2885576659315632</v>
      </c>
      <c r="J12" s="159">
        <f t="shared" ref="J12:J13" si="8">IF(OR(E12=0,F12=0)," --- ",E12-F12)</f>
        <v>5529.7081447963865</v>
      </c>
      <c r="K12" s="160">
        <v>393</v>
      </c>
      <c r="L12" s="161">
        <f t="shared" ref="L12:L13" si="9">RANK(K12,K$10:K$39)</f>
        <v>4</v>
      </c>
    </row>
    <row r="13" spans="1:20" ht="18" customHeight="1" thickBot="1">
      <c r="A13" s="124" t="s">
        <v>28</v>
      </c>
      <c r="B13" s="125" t="str">
        <f>OBSAH!B19</f>
        <v>82-47-N/001</v>
      </c>
      <c r="C13" s="133" t="str">
        <f>OBSAH!C19</f>
        <v>Hudebně dramatické umění</v>
      </c>
      <c r="D13" s="126">
        <v>121406.89473684209</v>
      </c>
      <c r="E13" s="127">
        <v>122230.54385964914</v>
      </c>
      <c r="F13" s="139">
        <v>108253.43515442353</v>
      </c>
      <c r="G13" s="162">
        <f t="shared" si="5"/>
        <v>-0.6738488570850194</v>
      </c>
      <c r="H13" s="163">
        <f t="shared" si="6"/>
        <v>-823.64912280705175</v>
      </c>
      <c r="I13" s="162">
        <f t="shared" si="7"/>
        <v>12.911468985060168</v>
      </c>
      <c r="J13" s="164">
        <f t="shared" si="8"/>
        <v>13977.108705225619</v>
      </c>
      <c r="K13" s="165">
        <v>247</v>
      </c>
      <c r="L13" s="166">
        <f t="shared" si="9"/>
        <v>10</v>
      </c>
    </row>
    <row r="14" spans="1:20" s="115" customFormat="1" ht="22.5" customHeight="1">
      <c r="A14" s="136" t="s">
        <v>96</v>
      </c>
      <c r="B14" s="141"/>
      <c r="C14" s="142"/>
      <c r="D14" s="142"/>
      <c r="E14" s="142"/>
      <c r="F14" s="142"/>
      <c r="G14" s="142"/>
      <c r="H14" s="142"/>
      <c r="I14" s="142"/>
      <c r="J14" s="142"/>
      <c r="K14" s="142"/>
      <c r="L14" s="143"/>
      <c r="M14"/>
      <c r="N14"/>
    </row>
    <row r="15" spans="1:20" ht="18" customHeight="1">
      <c r="A15" s="118" t="s">
        <v>25</v>
      </c>
      <c r="B15" s="119" t="str">
        <f t="shared" ref="B15:C18" si="10">B10</f>
        <v xml:space="preserve">82-44-N/001 </v>
      </c>
      <c r="C15" s="132" t="str">
        <f t="shared" si="10"/>
        <v>Hudba</v>
      </c>
      <c r="D15" s="134">
        <v>88060.429705334696</v>
      </c>
      <c r="E15" s="129">
        <v>88282.075818711193</v>
      </c>
      <c r="F15" s="138">
        <v>84691.646500835021</v>
      </c>
      <c r="G15" s="152">
        <f t="shared" ref="G15:G18" si="11">IF(OR(D15=0,E15=0)," --- ",D15/E15*100-100)</f>
        <v>-0.25106581525297145</v>
      </c>
      <c r="H15" s="153">
        <f t="shared" ref="H15:H18" si="12">IF(OR(D15=0,E15=0)," --- ",D15-E15)</f>
        <v>-221.64611337649694</v>
      </c>
      <c r="I15" s="152">
        <f t="shared" ref="I15:I18" si="13">IF(OR(E15=0,F15=0)," --- ",E15/F15*100-100)</f>
        <v>4.2394137630100062</v>
      </c>
      <c r="J15" s="154">
        <f t="shared" ref="J15:J18" si="14">IF(OR(E15=0,F15=0)," --- ",E15-F15)</f>
        <v>3590.4293178761727</v>
      </c>
      <c r="K15" s="155">
        <v>1810</v>
      </c>
      <c r="L15" s="156">
        <f t="shared" ref="L15:L18" si="15">RANK(K15,K$10:K$39)</f>
        <v>1</v>
      </c>
    </row>
    <row r="16" spans="1:20" ht="18" customHeight="1">
      <c r="A16" s="120" t="s">
        <v>26</v>
      </c>
      <c r="B16" s="119" t="str">
        <f t="shared" si="10"/>
        <v xml:space="preserve">82-45-N/001 </v>
      </c>
      <c r="C16" s="132" t="str">
        <f t="shared" si="10"/>
        <v>Zpěv</v>
      </c>
      <c r="D16" s="121">
        <v>88568.18691196022</v>
      </c>
      <c r="E16" s="122">
        <v>89342.030829455092</v>
      </c>
      <c r="F16" s="123">
        <v>85610.638484713301</v>
      </c>
      <c r="G16" s="157">
        <f t="shared" si="11"/>
        <v>-0.86615886197176906</v>
      </c>
      <c r="H16" s="158">
        <f t="shared" si="12"/>
        <v>-773.84391749487258</v>
      </c>
      <c r="I16" s="157">
        <f t="shared" si="13"/>
        <v>4.358561518505752</v>
      </c>
      <c r="J16" s="159">
        <f t="shared" si="14"/>
        <v>3731.392344741791</v>
      </c>
      <c r="K16" s="160">
        <v>279</v>
      </c>
      <c r="L16" s="161">
        <f t="shared" si="15"/>
        <v>7</v>
      </c>
    </row>
    <row r="17" spans="1:14" ht="18" customHeight="1">
      <c r="A17" s="120" t="s">
        <v>27</v>
      </c>
      <c r="B17" s="119" t="str">
        <f t="shared" si="10"/>
        <v>82-46-N/001</v>
      </c>
      <c r="C17" s="132" t="str">
        <f t="shared" si="10"/>
        <v>Tanec</v>
      </c>
      <c r="D17" s="121">
        <v>98929.614762185083</v>
      </c>
      <c r="E17" s="122">
        <v>99288.544541887401</v>
      </c>
      <c r="F17" s="123">
        <v>95254.834131232448</v>
      </c>
      <c r="G17" s="157">
        <f t="shared" si="11"/>
        <v>-0.36150170330162723</v>
      </c>
      <c r="H17" s="158">
        <f t="shared" si="12"/>
        <v>-358.92977970231732</v>
      </c>
      <c r="I17" s="157">
        <f t="shared" si="13"/>
        <v>4.2346516556815601</v>
      </c>
      <c r="J17" s="159">
        <f t="shared" si="14"/>
        <v>4033.7104106549523</v>
      </c>
      <c r="K17" s="160">
        <v>393</v>
      </c>
      <c r="L17" s="161">
        <f t="shared" si="15"/>
        <v>4</v>
      </c>
    </row>
    <row r="18" spans="1:14" ht="18" customHeight="1" thickBot="1">
      <c r="A18" s="124" t="s">
        <v>28</v>
      </c>
      <c r="B18" s="125" t="str">
        <f t="shared" si="10"/>
        <v>82-47-N/001</v>
      </c>
      <c r="C18" s="133" t="str">
        <f t="shared" si="10"/>
        <v>Hudebně dramatické umění</v>
      </c>
      <c r="D18" s="126">
        <v>110130.43383098494</v>
      </c>
      <c r="E18" s="127">
        <v>110593.08970559371</v>
      </c>
      <c r="F18" s="139">
        <v>96469.56478405316</v>
      </c>
      <c r="G18" s="162">
        <f t="shared" si="11"/>
        <v>-0.41834067195372882</v>
      </c>
      <c r="H18" s="163">
        <f t="shared" si="12"/>
        <v>-462.6558746087685</v>
      </c>
      <c r="I18" s="162">
        <f t="shared" si="13"/>
        <v>14.640394567090695</v>
      </c>
      <c r="J18" s="164">
        <f t="shared" si="14"/>
        <v>14123.524921540549</v>
      </c>
      <c r="K18" s="165">
        <v>247</v>
      </c>
      <c r="L18" s="166">
        <f t="shared" si="15"/>
        <v>10</v>
      </c>
    </row>
    <row r="19" spans="1:14" s="115" customFormat="1" ht="22.5" customHeight="1">
      <c r="A19" s="137" t="s">
        <v>97</v>
      </c>
      <c r="B19" s="144"/>
      <c r="C19" s="146"/>
      <c r="D19" s="146"/>
      <c r="E19" s="146"/>
      <c r="F19" s="146"/>
      <c r="G19" s="146"/>
      <c r="H19" s="146"/>
      <c r="I19" s="146"/>
      <c r="J19" s="146"/>
      <c r="K19" s="146"/>
      <c r="L19" s="145"/>
      <c r="M19"/>
      <c r="N19"/>
    </row>
    <row r="20" spans="1:14" ht="18" customHeight="1">
      <c r="A20" s="118" t="s">
        <v>25</v>
      </c>
      <c r="B20" s="119" t="str">
        <f t="shared" ref="B20:C23" si="16">B10</f>
        <v xml:space="preserve">82-44-N/001 </v>
      </c>
      <c r="C20" s="132" t="str">
        <f t="shared" si="16"/>
        <v>Hudba</v>
      </c>
      <c r="D20" s="134">
        <v>9691.2693225234052</v>
      </c>
      <c r="E20" s="129">
        <v>9963.731059099684</v>
      </c>
      <c r="F20" s="138">
        <v>9137.0201872295092</v>
      </c>
      <c r="G20" s="152">
        <f t="shared" ref="G20:G23" si="17">IF(OR(D20=0,E20=0)," --- ",D20/E20*100-100)</f>
        <v>-2.7345352354472112</v>
      </c>
      <c r="H20" s="153">
        <f t="shared" ref="H20:H23" si="18">IF(OR(D20=0,E20=0)," --- ",D20-E20)</f>
        <v>-272.46173657627878</v>
      </c>
      <c r="I20" s="152">
        <f t="shared" ref="I20:I23" si="19">IF(OR(E20=0,F20=0)," --- ",E20/F20*100-100)</f>
        <v>9.0479265113766445</v>
      </c>
      <c r="J20" s="154">
        <f t="shared" ref="J20:J23" si="20">IF(OR(E20=0,F20=0)," --- ",E20-F20)</f>
        <v>826.71087187017474</v>
      </c>
      <c r="K20" s="155">
        <v>1810</v>
      </c>
      <c r="L20" s="156">
        <f t="shared" ref="L20:L23" si="21">RANK(K20,K$10:K$39)</f>
        <v>1</v>
      </c>
    </row>
    <row r="21" spans="1:14" ht="18" customHeight="1">
      <c r="A21" s="120" t="s">
        <v>26</v>
      </c>
      <c r="B21" s="119" t="str">
        <f t="shared" si="16"/>
        <v xml:space="preserve">82-45-N/001 </v>
      </c>
      <c r="C21" s="132" t="str">
        <f t="shared" si="16"/>
        <v>Zpěv</v>
      </c>
      <c r="D21" s="121">
        <v>9702.1060139988131</v>
      </c>
      <c r="E21" s="122">
        <v>9975.2597644307261</v>
      </c>
      <c r="F21" s="123">
        <v>9137.0201872295092</v>
      </c>
      <c r="G21" s="157">
        <f t="shared" si="17"/>
        <v>-2.7383121530921102</v>
      </c>
      <c r="H21" s="158">
        <f t="shared" si="18"/>
        <v>-273.15375043191307</v>
      </c>
      <c r="I21" s="157">
        <f t="shared" si="19"/>
        <v>9.1741022786925157</v>
      </c>
      <c r="J21" s="159">
        <f t="shared" si="20"/>
        <v>838.23957720121689</v>
      </c>
      <c r="K21" s="160">
        <v>279</v>
      </c>
      <c r="L21" s="161">
        <f t="shared" si="21"/>
        <v>7</v>
      </c>
    </row>
    <row r="22" spans="1:14" ht="18" customHeight="1">
      <c r="A22" s="120" t="s">
        <v>27</v>
      </c>
      <c r="B22" s="119" t="str">
        <f t="shared" si="16"/>
        <v>82-46-N/001</v>
      </c>
      <c r="C22" s="132" t="str">
        <f t="shared" si="16"/>
        <v>Tanec</v>
      </c>
      <c r="D22" s="121">
        <v>10509.627197333204</v>
      </c>
      <c r="E22" s="122">
        <v>10801.140072150591</v>
      </c>
      <c r="F22" s="123">
        <v>9304.957721009383</v>
      </c>
      <c r="G22" s="157">
        <f t="shared" si="17"/>
        <v>-2.6989083825421147</v>
      </c>
      <c r="H22" s="158">
        <f t="shared" si="18"/>
        <v>-291.51287481738655</v>
      </c>
      <c r="I22" s="157">
        <f t="shared" si="19"/>
        <v>16.079410525026063</v>
      </c>
      <c r="J22" s="159">
        <f t="shared" si="20"/>
        <v>1496.1823511412076</v>
      </c>
      <c r="K22" s="160">
        <v>393</v>
      </c>
      <c r="L22" s="161">
        <f t="shared" si="21"/>
        <v>4</v>
      </c>
    </row>
    <row r="23" spans="1:14" ht="18" customHeight="1" thickBot="1">
      <c r="A23" s="124" t="s">
        <v>28</v>
      </c>
      <c r="B23" s="125" t="str">
        <f t="shared" si="16"/>
        <v>82-47-N/001</v>
      </c>
      <c r="C23" s="133" t="str">
        <f t="shared" si="16"/>
        <v>Hudebně dramatické umění</v>
      </c>
      <c r="D23" s="126">
        <v>11276.591196816249</v>
      </c>
      <c r="E23" s="127">
        <v>11637.346413737525</v>
      </c>
      <c r="F23" s="139">
        <v>11783.870370370372</v>
      </c>
      <c r="G23" s="162">
        <f t="shared" si="17"/>
        <v>-3.0999783292127177</v>
      </c>
      <c r="H23" s="163">
        <f t="shared" si="18"/>
        <v>-360.75521692127586</v>
      </c>
      <c r="I23" s="162">
        <f t="shared" si="19"/>
        <v>-1.2434281100144347</v>
      </c>
      <c r="J23" s="164">
        <f t="shared" si="20"/>
        <v>-146.52395663284733</v>
      </c>
      <c r="K23" s="165">
        <v>247</v>
      </c>
      <c r="L23" s="166">
        <f t="shared" si="21"/>
        <v>10</v>
      </c>
    </row>
    <row r="26" spans="1:14">
      <c r="L26" s="140" t="s">
        <v>98</v>
      </c>
    </row>
  </sheetData>
  <mergeCells count="8">
    <mergeCell ref="K7:L8"/>
    <mergeCell ref="A2:L2"/>
    <mergeCell ref="A7:A8"/>
    <mergeCell ref="B7:B8"/>
    <mergeCell ref="C7:C8"/>
    <mergeCell ref="D7:F7"/>
    <mergeCell ref="G7:H7"/>
    <mergeCell ref="I7:J7"/>
  </mergeCells>
  <printOptions horizontalCentered="1"/>
  <pageMargins left="0.19685039370078741" right="0.19685039370078741" top="0.78740157480314965" bottom="0.39370078740157483" header="0.51181102362204722" footer="0.51181102362204722"/>
  <pageSetup paperSize="9" scale="54" orientation="landscape" horizontalDpi="4294967293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</vt:i4>
      </vt:variant>
    </vt:vector>
  </HeadingPairs>
  <TitlesOfParts>
    <vt:vector size="11" baseType="lpstr">
      <vt:lpstr>OBSAH</vt:lpstr>
      <vt:lpstr>1-Hudba</vt:lpstr>
      <vt:lpstr>2-Zpěv</vt:lpstr>
      <vt:lpstr>3-Tanec</vt:lpstr>
      <vt:lpstr>4-Hudebně-dramatické umění</vt:lpstr>
      <vt:lpstr>Souhrn</vt:lpstr>
      <vt:lpstr>'1-Hudba'!Oblast_tisku</vt:lpstr>
      <vt:lpstr>'2-Zpěv'!Oblast_tisku</vt:lpstr>
      <vt:lpstr>'3-Tanec'!Oblast_tisku</vt:lpstr>
      <vt:lpstr>'4-Hudebně-dramatické umění'!Oblast_tisku</vt:lpstr>
      <vt:lpstr>OBSAH!Oblast_tisku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Your User Name</cp:lastModifiedBy>
  <cp:lastPrinted>2011-05-26T08:58:59Z</cp:lastPrinted>
  <dcterms:created xsi:type="dcterms:W3CDTF">1997-01-24T11:07:25Z</dcterms:created>
  <dcterms:modified xsi:type="dcterms:W3CDTF">2011-09-21T11:30:42Z</dcterms:modified>
</cp:coreProperties>
</file>