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2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35" windowWidth="9420" windowHeight="4500" tabRatio="622"/>
  </bookViews>
  <sheets>
    <sheet name="OBSAH" sheetId="4" r:id="rId1"/>
    <sheet name="1" sheetId="51" r:id="rId2"/>
    <sheet name="2" sheetId="53" r:id="rId3"/>
    <sheet name="3" sheetId="62" r:id="rId4"/>
    <sheet name="4" sheetId="63" r:id="rId5"/>
    <sheet name="5" sheetId="64" r:id="rId6"/>
    <sheet name="6" sheetId="65" r:id="rId7"/>
    <sheet name="7" sheetId="66" r:id="rId8"/>
    <sheet name="8" sheetId="67" r:id="rId9"/>
    <sheet name="9" sheetId="68" r:id="rId10"/>
    <sheet name="10" sheetId="69" r:id="rId11"/>
    <sheet name="Souhrn" sheetId="52" r:id="rId12"/>
  </sheets>
  <definedNames>
    <definedName name="_xlnm.Print_Area" localSheetId="1">'1'!$A$1:$P$250</definedName>
    <definedName name="_xlnm.Print_Area" localSheetId="10">'10'!$A$1:$P$250</definedName>
    <definedName name="_xlnm.Print_Area" localSheetId="2">'2'!$A$1:$P$250</definedName>
    <definedName name="_xlnm.Print_Area" localSheetId="3">'3'!$A$1:$P$250</definedName>
    <definedName name="_xlnm.Print_Area" localSheetId="4">'4'!$A$1:$P$250</definedName>
    <definedName name="_xlnm.Print_Area" localSheetId="5">'5'!$A$1:$P$250</definedName>
    <definedName name="_xlnm.Print_Area" localSheetId="6">'6'!$A$1:$P$250</definedName>
    <definedName name="_xlnm.Print_Area" localSheetId="7">'7'!$A$1:$P$250</definedName>
    <definedName name="_xlnm.Print_Area" localSheetId="8">'8'!$A$1:$P$250</definedName>
    <definedName name="_xlnm.Print_Area" localSheetId="9">'9'!$A$1:$P$250</definedName>
    <definedName name="_xlnm.Print_Area" localSheetId="0">OBSAH!$A$1:$E$51</definedName>
    <definedName name="_xlnm.Print_Area" localSheetId="11">Souhrn!$A$1:$L$153</definedName>
  </definedNames>
  <calcPr calcId="125725"/>
</workbook>
</file>

<file path=xl/calcChain.xml><?xml version="1.0" encoding="utf-8"?>
<calcChain xmlns="http://schemas.openxmlformats.org/spreadsheetml/2006/main">
  <c r="F29" i="52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D19"/>
  <c r="D10"/>
  <c r="M59" i="69"/>
  <c r="I59"/>
  <c r="H59"/>
  <c r="F59"/>
  <c r="E59"/>
  <c r="D59"/>
  <c r="B59"/>
  <c r="O5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L57"/>
  <c r="L59" s="1"/>
  <c r="K57"/>
  <c r="K59" s="1"/>
  <c r="J57"/>
  <c r="J59" s="1"/>
  <c r="I57"/>
  <c r="H57"/>
  <c r="G57"/>
  <c r="G59" s="1"/>
  <c r="F57"/>
  <c r="E57"/>
  <c r="D57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51" s="1"/>
  <c r="N49"/>
  <c r="N131" s="1"/>
  <c r="M49"/>
  <c r="M51" s="1"/>
  <c r="L49"/>
  <c r="L131" s="1"/>
  <c r="K49"/>
  <c r="K51" s="1"/>
  <c r="J49"/>
  <c r="J131" s="1"/>
  <c r="I49"/>
  <c r="I51" s="1"/>
  <c r="H49"/>
  <c r="H131" s="1"/>
  <c r="G49"/>
  <c r="G51" s="1"/>
  <c r="F49"/>
  <c r="F131" s="1"/>
  <c r="E49"/>
  <c r="E51" s="1"/>
  <c r="D49"/>
  <c r="D131" s="1"/>
  <c r="C49"/>
  <c r="C5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43" s="1"/>
  <c r="M41"/>
  <c r="M130" s="1"/>
  <c r="L41"/>
  <c r="L43" s="1"/>
  <c r="K41"/>
  <c r="K130" s="1"/>
  <c r="J41"/>
  <c r="J43" s="1"/>
  <c r="I41"/>
  <c r="I130" s="1"/>
  <c r="H41"/>
  <c r="H43" s="1"/>
  <c r="G41"/>
  <c r="G130" s="1"/>
  <c r="F41"/>
  <c r="F43" s="1"/>
  <c r="E41"/>
  <c r="E130" s="1"/>
  <c r="D41"/>
  <c r="D43" s="1"/>
  <c r="C41"/>
  <c r="C130" s="1"/>
  <c r="B41"/>
  <c r="P40"/>
  <c r="P39"/>
  <c r="P38"/>
  <c r="P37"/>
  <c r="M31"/>
  <c r="M191" s="1"/>
  <c r="I31"/>
  <c r="I191" s="1"/>
  <c r="H31"/>
  <c r="H191" s="1"/>
  <c r="F31"/>
  <c r="F191" s="1"/>
  <c r="E31"/>
  <c r="E191" s="1"/>
  <c r="D31"/>
  <c r="D191" s="1"/>
  <c r="B31"/>
  <c r="B191" s="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L29"/>
  <c r="L31" s="1"/>
  <c r="K29"/>
  <c r="K31" s="1"/>
  <c r="J29"/>
  <c r="J31" s="1"/>
  <c r="I29"/>
  <c r="H29"/>
  <c r="G29"/>
  <c r="G31" s="1"/>
  <c r="F29"/>
  <c r="E29"/>
  <c r="D29"/>
  <c r="C29"/>
  <c r="C31" s="1"/>
  <c r="B29"/>
  <c r="P29" s="1"/>
  <c r="P28"/>
  <c r="P27"/>
  <c r="P26"/>
  <c r="P25"/>
  <c r="P31" s="1"/>
  <c r="P191" s="1"/>
  <c r="O22"/>
  <c r="N22"/>
  <c r="N79" s="1"/>
  <c r="M22"/>
  <c r="L22"/>
  <c r="L79" s="1"/>
  <c r="K22"/>
  <c r="J22"/>
  <c r="J79" s="1"/>
  <c r="I22"/>
  <c r="H22"/>
  <c r="H79" s="1"/>
  <c r="G22"/>
  <c r="F22"/>
  <c r="F79" s="1"/>
  <c r="E22"/>
  <c r="D22"/>
  <c r="D79" s="1"/>
  <c r="C22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M14"/>
  <c r="M78" s="1"/>
  <c r="L14"/>
  <c r="K14"/>
  <c r="K78" s="1"/>
  <c r="J14"/>
  <c r="I14"/>
  <c r="I78" s="1"/>
  <c r="H14"/>
  <c r="G14"/>
  <c r="G78" s="1"/>
  <c r="F14"/>
  <c r="E14"/>
  <c r="E78" s="1"/>
  <c r="D14"/>
  <c r="C14"/>
  <c r="C78" s="1"/>
  <c r="B14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M59" i="68"/>
  <c r="K59"/>
  <c r="I59"/>
  <c r="H59"/>
  <c r="F59"/>
  <c r="E59"/>
  <c r="D59"/>
  <c r="B59"/>
  <c r="O5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L57"/>
  <c r="L59" s="1"/>
  <c r="K57"/>
  <c r="J57"/>
  <c r="J59" s="1"/>
  <c r="I57"/>
  <c r="H57"/>
  <c r="G57"/>
  <c r="G59" s="1"/>
  <c r="F57"/>
  <c r="E57"/>
  <c r="D57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0"/>
  <c r="P39"/>
  <c r="P38"/>
  <c r="P37"/>
  <c r="M31"/>
  <c r="M191" s="1"/>
  <c r="K31"/>
  <c r="K191" s="1"/>
  <c r="I31"/>
  <c r="I191" s="1"/>
  <c r="H31"/>
  <c r="H191" s="1"/>
  <c r="F31"/>
  <c r="F191" s="1"/>
  <c r="E31"/>
  <c r="E191" s="1"/>
  <c r="D31"/>
  <c r="D191" s="1"/>
  <c r="B31"/>
  <c r="B191" s="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L29"/>
  <c r="L31" s="1"/>
  <c r="K29"/>
  <c r="J29"/>
  <c r="J31" s="1"/>
  <c r="I29"/>
  <c r="H29"/>
  <c r="G29"/>
  <c r="G31" s="1"/>
  <c r="F29"/>
  <c r="E29"/>
  <c r="D29"/>
  <c r="C29"/>
  <c r="C31" s="1"/>
  <c r="B29"/>
  <c r="P29" s="1"/>
  <c r="P28"/>
  <c r="P27"/>
  <c r="P26"/>
  <c r="P25"/>
  <c r="P31" s="1"/>
  <c r="P19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P14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K59" i="67"/>
  <c r="H59"/>
  <c r="F59"/>
  <c r="D59"/>
  <c r="B59"/>
  <c r="O58"/>
  <c r="N58"/>
  <c r="M58"/>
  <c r="L58"/>
  <c r="K58"/>
  <c r="J58"/>
  <c r="I58"/>
  <c r="H58"/>
  <c r="G58"/>
  <c r="F58"/>
  <c r="E58"/>
  <c r="D58"/>
  <c r="C58"/>
  <c r="B58"/>
  <c r="O57"/>
  <c r="O59" s="1"/>
  <c r="N57"/>
  <c r="N59" s="1"/>
  <c r="M57"/>
  <c r="M59" s="1"/>
  <c r="L57"/>
  <c r="L59" s="1"/>
  <c r="K57"/>
  <c r="J57"/>
  <c r="J59" s="1"/>
  <c r="I57"/>
  <c r="I59" s="1"/>
  <c r="H57"/>
  <c r="G57"/>
  <c r="G59" s="1"/>
  <c r="F57"/>
  <c r="E57"/>
  <c r="E59" s="1"/>
  <c r="D57"/>
  <c r="C57"/>
  <c r="C59" s="1"/>
  <c r="B57"/>
  <c r="P56"/>
  <c r="P55"/>
  <c r="P54"/>
  <c r="P53"/>
  <c r="O50"/>
  <c r="N50"/>
  <c r="M50"/>
  <c r="L50"/>
  <c r="K50"/>
  <c r="J50"/>
  <c r="I50"/>
  <c r="H50"/>
  <c r="G50"/>
  <c r="F50"/>
  <c r="E50"/>
  <c r="D50"/>
  <c r="C50"/>
  <c r="B50"/>
  <c r="O49"/>
  <c r="O51" s="1"/>
  <c r="N49"/>
  <c r="N51" s="1"/>
  <c r="M49"/>
  <c r="M51" s="1"/>
  <c r="L49"/>
  <c r="L51" s="1"/>
  <c r="K49"/>
  <c r="K51" s="1"/>
  <c r="J49"/>
  <c r="J51" s="1"/>
  <c r="I49"/>
  <c r="I51" s="1"/>
  <c r="H49"/>
  <c r="H51" s="1"/>
  <c r="G49"/>
  <c r="G51" s="1"/>
  <c r="F49"/>
  <c r="F51" s="1"/>
  <c r="E49"/>
  <c r="E51" s="1"/>
  <c r="D49"/>
  <c r="D51" s="1"/>
  <c r="C49"/>
  <c r="C51" s="1"/>
  <c r="B49"/>
  <c r="B131" s="1"/>
  <c r="P48"/>
  <c r="P47"/>
  <c r="P46"/>
  <c r="P45"/>
  <c r="O42"/>
  <c r="N42"/>
  <c r="M42"/>
  <c r="L42"/>
  <c r="K42"/>
  <c r="J42"/>
  <c r="I42"/>
  <c r="H42"/>
  <c r="G42"/>
  <c r="F42"/>
  <c r="E42"/>
  <c r="D42"/>
  <c r="C42"/>
  <c r="B42"/>
  <c r="O41"/>
  <c r="O130" s="1"/>
  <c r="N41"/>
  <c r="N43" s="1"/>
  <c r="M41"/>
  <c r="M130" s="1"/>
  <c r="L41"/>
  <c r="L43" s="1"/>
  <c r="K41"/>
  <c r="K130" s="1"/>
  <c r="J41"/>
  <c r="J43" s="1"/>
  <c r="I41"/>
  <c r="I130" s="1"/>
  <c r="H41"/>
  <c r="H43" s="1"/>
  <c r="G41"/>
  <c r="G130" s="1"/>
  <c r="F41"/>
  <c r="F43" s="1"/>
  <c r="E41"/>
  <c r="E130" s="1"/>
  <c r="D41"/>
  <c r="D43" s="1"/>
  <c r="C41"/>
  <c r="C130" s="1"/>
  <c r="B41"/>
  <c r="B43" s="1"/>
  <c r="P40"/>
  <c r="P39"/>
  <c r="P38"/>
  <c r="P37"/>
  <c r="K31"/>
  <c r="K191" s="1"/>
  <c r="H31"/>
  <c r="H191" s="1"/>
  <c r="F31"/>
  <c r="F191" s="1"/>
  <c r="D31"/>
  <c r="D191" s="1"/>
  <c r="B31"/>
  <c r="B191" s="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J29"/>
  <c r="J31" s="1"/>
  <c r="I29"/>
  <c r="I31" s="1"/>
  <c r="H29"/>
  <c r="G29"/>
  <c r="G31" s="1"/>
  <c r="F29"/>
  <c r="E29"/>
  <c r="E31" s="1"/>
  <c r="D29"/>
  <c r="C29"/>
  <c r="C31" s="1"/>
  <c r="B29"/>
  <c r="P29" s="1"/>
  <c r="P28"/>
  <c r="P27"/>
  <c r="P26"/>
  <c r="P25"/>
  <c r="P3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B78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O58" i="66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M59" s="1"/>
  <c r="L57"/>
  <c r="L59" s="1"/>
  <c r="K57"/>
  <c r="K59" s="1"/>
  <c r="J57"/>
  <c r="J59" s="1"/>
  <c r="I57"/>
  <c r="I59" s="1"/>
  <c r="H57"/>
  <c r="H59" s="1"/>
  <c r="G57"/>
  <c r="G59" s="1"/>
  <c r="F57"/>
  <c r="F59" s="1"/>
  <c r="E57"/>
  <c r="E59" s="1"/>
  <c r="D57"/>
  <c r="D59" s="1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1" s="1"/>
  <c r="P40"/>
  <c r="P39"/>
  <c r="P38"/>
  <c r="P37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P19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P14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H59" i="65"/>
  <c r="F59"/>
  <c r="E59"/>
  <c r="D59"/>
  <c r="B59"/>
  <c r="O58"/>
  <c r="N58"/>
  <c r="M58"/>
  <c r="L58"/>
  <c r="K58"/>
  <c r="J58"/>
  <c r="I58"/>
  <c r="H58"/>
  <c r="G58"/>
  <c r="F58"/>
  <c r="E58"/>
  <c r="D58"/>
  <c r="C58"/>
  <c r="B58"/>
  <c r="O57"/>
  <c r="O59" s="1"/>
  <c r="N57"/>
  <c r="N59" s="1"/>
  <c r="M57"/>
  <c r="M59" s="1"/>
  <c r="L57"/>
  <c r="L59" s="1"/>
  <c r="K57"/>
  <c r="K59" s="1"/>
  <c r="J57"/>
  <c r="J59" s="1"/>
  <c r="I57"/>
  <c r="I59" s="1"/>
  <c r="H57"/>
  <c r="G57"/>
  <c r="G59" s="1"/>
  <c r="F57"/>
  <c r="E57"/>
  <c r="D57"/>
  <c r="C57"/>
  <c r="C59" s="1"/>
  <c r="B57"/>
  <c r="P56"/>
  <c r="P55"/>
  <c r="P54"/>
  <c r="P53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P49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B130" s="1"/>
  <c r="P40"/>
  <c r="P39"/>
  <c r="P38"/>
  <c r="P37"/>
  <c r="H31"/>
  <c r="H191" s="1"/>
  <c r="F31"/>
  <c r="F191" s="1"/>
  <c r="E31"/>
  <c r="E191" s="1"/>
  <c r="D31"/>
  <c r="D191" s="1"/>
  <c r="B31"/>
  <c r="B191" s="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G29"/>
  <c r="G31" s="1"/>
  <c r="F29"/>
  <c r="E29"/>
  <c r="D29"/>
  <c r="C29"/>
  <c r="C31" s="1"/>
  <c r="B29"/>
  <c r="P28"/>
  <c r="P27"/>
  <c r="P26"/>
  <c r="P25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P22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B78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H59" i="64"/>
  <c r="F59"/>
  <c r="E59"/>
  <c r="D59"/>
  <c r="B59"/>
  <c r="O5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M59" s="1"/>
  <c r="L57"/>
  <c r="L59" s="1"/>
  <c r="K57"/>
  <c r="K59" s="1"/>
  <c r="J57"/>
  <c r="J59" s="1"/>
  <c r="I57"/>
  <c r="I59" s="1"/>
  <c r="H57"/>
  <c r="G57"/>
  <c r="G59" s="1"/>
  <c r="F57"/>
  <c r="E57"/>
  <c r="D57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1" s="1"/>
  <c r="P40"/>
  <c r="P39"/>
  <c r="P38"/>
  <c r="P37"/>
  <c r="H31"/>
  <c r="F31"/>
  <c r="F191" s="1"/>
  <c r="E31"/>
  <c r="E191" s="1"/>
  <c r="D31"/>
  <c r="D191" s="1"/>
  <c r="B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G29"/>
  <c r="G31" s="1"/>
  <c r="F29"/>
  <c r="E29"/>
  <c r="D29"/>
  <c r="C29"/>
  <c r="C31" s="1"/>
  <c r="B29"/>
  <c r="P29" s="1"/>
  <c r="P28"/>
  <c r="P27"/>
  <c r="P26"/>
  <c r="P25"/>
  <c r="P3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P14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M59" i="63"/>
  <c r="H59"/>
  <c r="F59"/>
  <c r="E59"/>
  <c r="D59"/>
  <c r="B59"/>
  <c r="O5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L57"/>
  <c r="L59" s="1"/>
  <c r="K57"/>
  <c r="K59" s="1"/>
  <c r="J57"/>
  <c r="J59" s="1"/>
  <c r="I57"/>
  <c r="I59" s="1"/>
  <c r="H57"/>
  <c r="G57"/>
  <c r="G59" s="1"/>
  <c r="F57"/>
  <c r="E57"/>
  <c r="D57"/>
  <c r="C57"/>
  <c r="C59" s="1"/>
  <c r="B57"/>
  <c r="P57" s="1"/>
  <c r="P56"/>
  <c r="P55"/>
  <c r="P54"/>
  <c r="P53"/>
  <c r="P59" s="1"/>
  <c r="O50"/>
  <c r="N50"/>
  <c r="M50"/>
  <c r="L50"/>
  <c r="K50"/>
  <c r="J50"/>
  <c r="I50"/>
  <c r="H50"/>
  <c r="G50"/>
  <c r="F50"/>
  <c r="E50"/>
  <c r="D50"/>
  <c r="C50"/>
  <c r="B50"/>
  <c r="O49"/>
  <c r="O51" s="1"/>
  <c r="N49"/>
  <c r="N51" s="1"/>
  <c r="M49"/>
  <c r="M51" s="1"/>
  <c r="L49"/>
  <c r="L51" s="1"/>
  <c r="K49"/>
  <c r="K51" s="1"/>
  <c r="J49"/>
  <c r="J51" s="1"/>
  <c r="I49"/>
  <c r="I51" s="1"/>
  <c r="H49"/>
  <c r="H51" s="1"/>
  <c r="G49"/>
  <c r="G51" s="1"/>
  <c r="F49"/>
  <c r="F51" s="1"/>
  <c r="E49"/>
  <c r="E51" s="1"/>
  <c r="D49"/>
  <c r="D51" s="1"/>
  <c r="C49"/>
  <c r="C51" s="1"/>
  <c r="B49"/>
  <c r="B131" s="1"/>
  <c r="P48"/>
  <c r="P47"/>
  <c r="P46"/>
  <c r="P45"/>
  <c r="O42"/>
  <c r="N42"/>
  <c r="M42"/>
  <c r="L42"/>
  <c r="K42"/>
  <c r="J42"/>
  <c r="I42"/>
  <c r="H42"/>
  <c r="G42"/>
  <c r="F42"/>
  <c r="E42"/>
  <c r="D42"/>
  <c r="C42"/>
  <c r="B42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B130" s="1"/>
  <c r="P40"/>
  <c r="P39"/>
  <c r="P38"/>
  <c r="P37"/>
  <c r="M31"/>
  <c r="M191" s="1"/>
  <c r="H31"/>
  <c r="H191" s="1"/>
  <c r="F31"/>
  <c r="F191" s="1"/>
  <c r="E31"/>
  <c r="E191" s="1"/>
  <c r="D31"/>
  <c r="D191" s="1"/>
  <c r="B31"/>
  <c r="B191" s="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L29"/>
  <c r="L31" s="1"/>
  <c r="K29"/>
  <c r="K31" s="1"/>
  <c r="J29"/>
  <c r="J31" s="1"/>
  <c r="I29"/>
  <c r="I31" s="1"/>
  <c r="H29"/>
  <c r="G29"/>
  <c r="G31" s="1"/>
  <c r="F29"/>
  <c r="E29"/>
  <c r="D29"/>
  <c r="C29"/>
  <c r="C31" s="1"/>
  <c r="B29"/>
  <c r="P29" s="1"/>
  <c r="P28"/>
  <c r="P27"/>
  <c r="P26"/>
  <c r="P25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P22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B78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K59" i="62"/>
  <c r="H59"/>
  <c r="F59"/>
  <c r="E59"/>
  <c r="B59"/>
  <c r="O58"/>
  <c r="N58"/>
  <c r="M58"/>
  <c r="L58"/>
  <c r="K58"/>
  <c r="J58"/>
  <c r="I58"/>
  <c r="H58"/>
  <c r="G58"/>
  <c r="F58"/>
  <c r="E58"/>
  <c r="D58"/>
  <c r="C58"/>
  <c r="B58"/>
  <c r="P58" s="1"/>
  <c r="O57"/>
  <c r="O59" s="1"/>
  <c r="N57"/>
  <c r="N59" s="1"/>
  <c r="M57"/>
  <c r="M59" s="1"/>
  <c r="L57"/>
  <c r="L59" s="1"/>
  <c r="K57"/>
  <c r="J57"/>
  <c r="J59" s="1"/>
  <c r="I57"/>
  <c r="I59" s="1"/>
  <c r="H57"/>
  <c r="G57"/>
  <c r="G59" s="1"/>
  <c r="F57"/>
  <c r="E57"/>
  <c r="D57"/>
  <c r="D59" s="1"/>
  <c r="C57"/>
  <c r="C59" s="1"/>
  <c r="B57"/>
  <c r="P57" s="1"/>
  <c r="P56"/>
  <c r="P55"/>
  <c r="P54"/>
  <c r="P53"/>
  <c r="P59" s="1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1" s="1"/>
  <c r="P40"/>
  <c r="P39"/>
  <c r="P38"/>
  <c r="P37"/>
  <c r="O31"/>
  <c r="N31"/>
  <c r="M31"/>
  <c r="L31"/>
  <c r="K31"/>
  <c r="K191" s="1"/>
  <c r="J31"/>
  <c r="I31"/>
  <c r="H31"/>
  <c r="H191" s="1"/>
  <c r="G31"/>
  <c r="F31"/>
  <c r="F191" s="1"/>
  <c r="E31"/>
  <c r="E191" s="1"/>
  <c r="D31"/>
  <c r="C31"/>
  <c r="B31"/>
  <c r="B191" s="1"/>
  <c r="O30"/>
  <c r="N30"/>
  <c r="M30"/>
  <c r="L30"/>
  <c r="K30"/>
  <c r="J30"/>
  <c r="I30"/>
  <c r="H30"/>
  <c r="G30"/>
  <c r="F30"/>
  <c r="E30"/>
  <c r="D30"/>
  <c r="C30"/>
  <c r="B30"/>
  <c r="P30" s="1"/>
  <c r="O29"/>
  <c r="N29"/>
  <c r="M29"/>
  <c r="L29"/>
  <c r="K29"/>
  <c r="J29"/>
  <c r="I29"/>
  <c r="H29"/>
  <c r="G29"/>
  <c r="F29"/>
  <c r="E29"/>
  <c r="D29"/>
  <c r="C29"/>
  <c r="B29"/>
  <c r="P29" s="1"/>
  <c r="P28"/>
  <c r="P27"/>
  <c r="P26"/>
  <c r="P25"/>
  <c r="P31" s="1"/>
  <c r="P19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P14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H59" i="53"/>
  <c r="F59"/>
  <c r="D59"/>
  <c r="O58"/>
  <c r="N58"/>
  <c r="M58"/>
  <c r="L58"/>
  <c r="K58"/>
  <c r="J58"/>
  <c r="I58"/>
  <c r="H58"/>
  <c r="G58"/>
  <c r="F58"/>
  <c r="E58"/>
  <c r="D58"/>
  <c r="C58"/>
  <c r="B58"/>
  <c r="O57"/>
  <c r="O59" s="1"/>
  <c r="N57"/>
  <c r="N59" s="1"/>
  <c r="M57"/>
  <c r="M59" s="1"/>
  <c r="L57"/>
  <c r="L59" s="1"/>
  <c r="K57"/>
  <c r="K59" s="1"/>
  <c r="J57"/>
  <c r="J59" s="1"/>
  <c r="I57"/>
  <c r="I59" s="1"/>
  <c r="H57"/>
  <c r="G57"/>
  <c r="G59" s="1"/>
  <c r="F57"/>
  <c r="E57"/>
  <c r="E59" s="1"/>
  <c r="D57"/>
  <c r="C57"/>
  <c r="C59" s="1"/>
  <c r="B57"/>
  <c r="P56"/>
  <c r="P55"/>
  <c r="P54"/>
  <c r="P53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131" s="1"/>
  <c r="N49"/>
  <c r="N131" s="1"/>
  <c r="M49"/>
  <c r="M131" s="1"/>
  <c r="L49"/>
  <c r="L131" s="1"/>
  <c r="K49"/>
  <c r="K131" s="1"/>
  <c r="J49"/>
  <c r="J131" s="1"/>
  <c r="I49"/>
  <c r="I131" s="1"/>
  <c r="H49"/>
  <c r="H131" s="1"/>
  <c r="G49"/>
  <c r="G131" s="1"/>
  <c r="F49"/>
  <c r="F131" s="1"/>
  <c r="E49"/>
  <c r="E131" s="1"/>
  <c r="D49"/>
  <c r="D131" s="1"/>
  <c r="C49"/>
  <c r="C13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B139" s="1"/>
  <c r="O41"/>
  <c r="O130" s="1"/>
  <c r="N41"/>
  <c r="N130" s="1"/>
  <c r="M41"/>
  <c r="M130" s="1"/>
  <c r="L41"/>
  <c r="L130" s="1"/>
  <c r="K41"/>
  <c r="K130" s="1"/>
  <c r="J41"/>
  <c r="J130" s="1"/>
  <c r="I41"/>
  <c r="I130" s="1"/>
  <c r="H41"/>
  <c r="H130" s="1"/>
  <c r="G41"/>
  <c r="G130" s="1"/>
  <c r="F41"/>
  <c r="F130" s="1"/>
  <c r="E41"/>
  <c r="E130" s="1"/>
  <c r="D41"/>
  <c r="D130" s="1"/>
  <c r="C41"/>
  <c r="C130" s="1"/>
  <c r="B41"/>
  <c r="P41" s="1"/>
  <c r="P40"/>
  <c r="P39"/>
  <c r="P38"/>
  <c r="P37"/>
  <c r="H31"/>
  <c r="H191" s="1"/>
  <c r="F31"/>
  <c r="F191" s="1"/>
  <c r="D31"/>
  <c r="D191" s="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G29"/>
  <c r="G31" s="1"/>
  <c r="F29"/>
  <c r="E29"/>
  <c r="E31" s="1"/>
  <c r="D29"/>
  <c r="C29"/>
  <c r="C31" s="1"/>
  <c r="B29"/>
  <c r="P29" s="1"/>
  <c r="P28"/>
  <c r="P27"/>
  <c r="P26"/>
  <c r="P25"/>
  <c r="P31" s="1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70" s="1"/>
  <c r="N21"/>
  <c r="N70" s="1"/>
  <c r="M21"/>
  <c r="M70" s="1"/>
  <c r="L21"/>
  <c r="L70" s="1"/>
  <c r="K21"/>
  <c r="K70" s="1"/>
  <c r="J21"/>
  <c r="J70" s="1"/>
  <c r="I21"/>
  <c r="I70" s="1"/>
  <c r="H21"/>
  <c r="H70" s="1"/>
  <c r="G21"/>
  <c r="G70" s="1"/>
  <c r="F21"/>
  <c r="F70" s="1"/>
  <c r="E21"/>
  <c r="E70" s="1"/>
  <c r="D21"/>
  <c r="D70" s="1"/>
  <c r="C21"/>
  <c r="C7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P14" s="1"/>
  <c r="O13"/>
  <c r="O69" s="1"/>
  <c r="N13"/>
  <c r="N69" s="1"/>
  <c r="M13"/>
  <c r="M69" s="1"/>
  <c r="L13"/>
  <c r="L69" s="1"/>
  <c r="K13"/>
  <c r="K69" s="1"/>
  <c r="J13"/>
  <c r="J69" s="1"/>
  <c r="I13"/>
  <c r="I69" s="1"/>
  <c r="H13"/>
  <c r="H69" s="1"/>
  <c r="G13"/>
  <c r="G69" s="1"/>
  <c r="F13"/>
  <c r="F69" s="1"/>
  <c r="E13"/>
  <c r="E69" s="1"/>
  <c r="D13"/>
  <c r="D69" s="1"/>
  <c r="C13"/>
  <c r="C69" s="1"/>
  <c r="B13"/>
  <c r="B69" s="1"/>
  <c r="P12"/>
  <c r="P11"/>
  <c r="P10"/>
  <c r="P9"/>
  <c r="I63" i="52"/>
  <c r="J71"/>
  <c r="I71"/>
  <c r="H71"/>
  <c r="G71"/>
  <c r="J70"/>
  <c r="I70"/>
  <c r="H70"/>
  <c r="G70"/>
  <c r="J69"/>
  <c r="I69"/>
  <c r="H69"/>
  <c r="G69"/>
  <c r="J68"/>
  <c r="I68"/>
  <c r="H68"/>
  <c r="G68"/>
  <c r="J67"/>
  <c r="I67"/>
  <c r="H67"/>
  <c r="G67"/>
  <c r="J66"/>
  <c r="I66"/>
  <c r="H66"/>
  <c r="G66"/>
  <c r="J65"/>
  <c r="I65"/>
  <c r="H65"/>
  <c r="G65"/>
  <c r="J64"/>
  <c r="I64"/>
  <c r="H64"/>
  <c r="G64"/>
  <c r="J63"/>
  <c r="H63"/>
  <c r="G63"/>
  <c r="J62"/>
  <c r="I62"/>
  <c r="H62"/>
  <c r="G62"/>
  <c r="J50"/>
  <c r="I50"/>
  <c r="H50"/>
  <c r="G50"/>
  <c r="J49"/>
  <c r="I49"/>
  <c r="H49"/>
  <c r="G49"/>
  <c r="J48"/>
  <c r="I48"/>
  <c r="H48"/>
  <c r="G48"/>
  <c r="J47"/>
  <c r="I47"/>
  <c r="H47"/>
  <c r="G47"/>
  <c r="J46"/>
  <c r="I46"/>
  <c r="H46"/>
  <c r="G46"/>
  <c r="J45"/>
  <c r="I45"/>
  <c r="H45"/>
  <c r="G45"/>
  <c r="J44"/>
  <c r="I44"/>
  <c r="H44"/>
  <c r="G44"/>
  <c r="J43"/>
  <c r="I43"/>
  <c r="H43"/>
  <c r="G43"/>
  <c r="J42"/>
  <c r="I42"/>
  <c r="H42"/>
  <c r="G42"/>
  <c r="J41"/>
  <c r="I41"/>
  <c r="H41"/>
  <c r="G41"/>
  <c r="J29"/>
  <c r="I29"/>
  <c r="H29"/>
  <c r="G29"/>
  <c r="J28"/>
  <c r="I28"/>
  <c r="H28"/>
  <c r="G28"/>
  <c r="J27"/>
  <c r="I27"/>
  <c r="H27"/>
  <c r="G27"/>
  <c r="J26"/>
  <c r="I26"/>
  <c r="H26"/>
  <c r="G26"/>
  <c r="J25"/>
  <c r="I25"/>
  <c r="H25"/>
  <c r="G25"/>
  <c r="J24"/>
  <c r="I24"/>
  <c r="H24"/>
  <c r="G24"/>
  <c r="J23"/>
  <c r="I23"/>
  <c r="H23"/>
  <c r="G23"/>
  <c r="J22"/>
  <c r="I22"/>
  <c r="H22"/>
  <c r="G22"/>
  <c r="J21"/>
  <c r="I21"/>
  <c r="H21"/>
  <c r="G21"/>
  <c r="J20"/>
  <c r="I20"/>
  <c r="H20"/>
  <c r="G20"/>
  <c r="C191" i="66" l="1"/>
  <c r="E191"/>
  <c r="G191"/>
  <c r="I191"/>
  <c r="K191"/>
  <c r="M191"/>
  <c r="O191"/>
  <c r="D191"/>
  <c r="F191"/>
  <c r="H191"/>
  <c r="J191"/>
  <c r="L191"/>
  <c r="N191"/>
  <c r="B59"/>
  <c r="B31"/>
  <c r="B191" s="1"/>
  <c r="C51"/>
  <c r="E51"/>
  <c r="G51"/>
  <c r="I51"/>
  <c r="K51"/>
  <c r="M51"/>
  <c r="O51"/>
  <c r="B51"/>
  <c r="D51"/>
  <c r="F51"/>
  <c r="H51"/>
  <c r="J51"/>
  <c r="L51"/>
  <c r="N51"/>
  <c r="C23"/>
  <c r="C190" s="1"/>
  <c r="E23"/>
  <c r="E190" s="1"/>
  <c r="G23"/>
  <c r="G190" s="1"/>
  <c r="I23"/>
  <c r="I190" s="1"/>
  <c r="K23"/>
  <c r="K190" s="1"/>
  <c r="M23"/>
  <c r="M190" s="1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J191" i="69"/>
  <c r="L191"/>
  <c r="N191"/>
  <c r="C191"/>
  <c r="G191"/>
  <c r="K191"/>
  <c r="O191"/>
  <c r="C131"/>
  <c r="E131"/>
  <c r="G131"/>
  <c r="I131"/>
  <c r="K131"/>
  <c r="M131"/>
  <c r="O131"/>
  <c r="B51"/>
  <c r="D51"/>
  <c r="F51"/>
  <c r="H51"/>
  <c r="J51"/>
  <c r="L51"/>
  <c r="N51"/>
  <c r="C23"/>
  <c r="C190" s="1"/>
  <c r="E23"/>
  <c r="E190" s="1"/>
  <c r="G23"/>
  <c r="G190" s="1"/>
  <c r="I23"/>
  <c r="I190" s="1"/>
  <c r="K23"/>
  <c r="K190" s="1"/>
  <c r="M23"/>
  <c r="M190" s="1"/>
  <c r="O23"/>
  <c r="O190" s="1"/>
  <c r="C79"/>
  <c r="E79"/>
  <c r="G79"/>
  <c r="I79"/>
  <c r="K79"/>
  <c r="M79"/>
  <c r="O79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P41"/>
  <c r="P43" s="1"/>
  <c r="B43"/>
  <c r="C15"/>
  <c r="C189" s="1"/>
  <c r="C193" s="1"/>
  <c r="E15"/>
  <c r="E189" s="1"/>
  <c r="G15"/>
  <c r="G189" s="1"/>
  <c r="G193" s="1"/>
  <c r="I15"/>
  <c r="I189" s="1"/>
  <c r="K15"/>
  <c r="K189" s="1"/>
  <c r="K193" s="1"/>
  <c r="M15"/>
  <c r="M189" s="1"/>
  <c r="O15"/>
  <c r="O189" s="1"/>
  <c r="O193" s="1"/>
  <c r="P14"/>
  <c r="B15"/>
  <c r="B189" s="1"/>
  <c r="B192" s="1"/>
  <c r="D15"/>
  <c r="D189" s="1"/>
  <c r="F15"/>
  <c r="F189" s="1"/>
  <c r="F192" s="1"/>
  <c r="H15"/>
  <c r="H189" s="1"/>
  <c r="J15"/>
  <c r="J189" s="1"/>
  <c r="J192" s="1"/>
  <c r="L15"/>
  <c r="L189" s="1"/>
  <c r="N15"/>
  <c r="N189" s="1"/>
  <c r="N192" s="1"/>
  <c r="C51" i="68"/>
  <c r="E51"/>
  <c r="G51"/>
  <c r="I51"/>
  <c r="K51"/>
  <c r="M51"/>
  <c r="O51"/>
  <c r="B51"/>
  <c r="D51"/>
  <c r="F51"/>
  <c r="H51"/>
  <c r="J51"/>
  <c r="L51"/>
  <c r="N51"/>
  <c r="C23"/>
  <c r="C190" s="1"/>
  <c r="E23"/>
  <c r="G23"/>
  <c r="G190" s="1"/>
  <c r="I23"/>
  <c r="K23"/>
  <c r="K190" s="1"/>
  <c r="M23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P41"/>
  <c r="P43" s="1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C191"/>
  <c r="G191"/>
  <c r="O191"/>
  <c r="J191"/>
  <c r="L191"/>
  <c r="N191"/>
  <c r="J191" i="67"/>
  <c r="L191"/>
  <c r="N191"/>
  <c r="C191"/>
  <c r="E191"/>
  <c r="G191"/>
  <c r="I191"/>
  <c r="M191"/>
  <c r="O191"/>
  <c r="P57"/>
  <c r="P59" s="1"/>
  <c r="P191" s="1"/>
  <c r="P58"/>
  <c r="B51"/>
  <c r="C23"/>
  <c r="C190" s="1"/>
  <c r="E23"/>
  <c r="E190" s="1"/>
  <c r="G23"/>
  <c r="G190" s="1"/>
  <c r="I23"/>
  <c r="I190" s="1"/>
  <c r="K23"/>
  <c r="K190" s="1"/>
  <c r="M23"/>
  <c r="M190" s="1"/>
  <c r="O23"/>
  <c r="O190" s="1"/>
  <c r="P22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J191" i="65"/>
  <c r="L191"/>
  <c r="N191"/>
  <c r="C191"/>
  <c r="G191"/>
  <c r="I191"/>
  <c r="K191"/>
  <c r="M191"/>
  <c r="O191"/>
  <c r="P57"/>
  <c r="P59" s="1"/>
  <c r="P58"/>
  <c r="P29"/>
  <c r="P31" s="1"/>
  <c r="P30"/>
  <c r="C51"/>
  <c r="E51"/>
  <c r="G51"/>
  <c r="I51"/>
  <c r="K51"/>
  <c r="M51"/>
  <c r="O51"/>
  <c r="B51"/>
  <c r="D51"/>
  <c r="F51"/>
  <c r="H51"/>
  <c r="J51"/>
  <c r="L51"/>
  <c r="N51"/>
  <c r="C23"/>
  <c r="C190" s="1"/>
  <c r="E23"/>
  <c r="E190" s="1"/>
  <c r="G23"/>
  <c r="G190" s="1"/>
  <c r="I23"/>
  <c r="I190" s="1"/>
  <c r="K23"/>
  <c r="K190" s="1"/>
  <c r="M23"/>
  <c r="M190" s="1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P191" i="64"/>
  <c r="J191"/>
  <c r="L191"/>
  <c r="N191"/>
  <c r="B191"/>
  <c r="H191"/>
  <c r="C191"/>
  <c r="G191"/>
  <c r="I191"/>
  <c r="K191"/>
  <c r="M191"/>
  <c r="O191"/>
  <c r="C51"/>
  <c r="E51"/>
  <c r="G51"/>
  <c r="I51"/>
  <c r="K51"/>
  <c r="M51"/>
  <c r="O51"/>
  <c r="B51"/>
  <c r="D51"/>
  <c r="F51"/>
  <c r="H51"/>
  <c r="J51"/>
  <c r="L51"/>
  <c r="N51"/>
  <c r="C23"/>
  <c r="C190" s="1"/>
  <c r="E23"/>
  <c r="E190" s="1"/>
  <c r="G23"/>
  <c r="G190" s="1"/>
  <c r="I23"/>
  <c r="I190" s="1"/>
  <c r="K23"/>
  <c r="K190" s="1"/>
  <c r="M23"/>
  <c r="M190" s="1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C191" i="63"/>
  <c r="G191"/>
  <c r="I191"/>
  <c r="K191"/>
  <c r="O191"/>
  <c r="J191"/>
  <c r="L191"/>
  <c r="N191"/>
  <c r="P31"/>
  <c r="P191" s="1"/>
  <c r="P30"/>
  <c r="B51"/>
  <c r="C23"/>
  <c r="C190" s="1"/>
  <c r="E23"/>
  <c r="E190" s="1"/>
  <c r="G23"/>
  <c r="G190" s="1"/>
  <c r="I23"/>
  <c r="I190" s="1"/>
  <c r="K23"/>
  <c r="K190" s="1"/>
  <c r="M23"/>
  <c r="M190" s="1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C191" i="62"/>
  <c r="G191"/>
  <c r="I191"/>
  <c r="M191"/>
  <c r="O191"/>
  <c r="D191"/>
  <c r="J191"/>
  <c r="L191"/>
  <c r="N191"/>
  <c r="C51"/>
  <c r="E51"/>
  <c r="G51"/>
  <c r="I51"/>
  <c r="K51"/>
  <c r="M51"/>
  <c r="O51"/>
  <c r="B51"/>
  <c r="D51"/>
  <c r="F51"/>
  <c r="H51"/>
  <c r="J51"/>
  <c r="L51"/>
  <c r="N51"/>
  <c r="C23"/>
  <c r="C190" s="1"/>
  <c r="E23"/>
  <c r="E190" s="1"/>
  <c r="G23"/>
  <c r="G190" s="1"/>
  <c r="I23"/>
  <c r="I190" s="1"/>
  <c r="K23"/>
  <c r="K190" s="1"/>
  <c r="M23"/>
  <c r="M190" s="1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J191" i="53"/>
  <c r="L191"/>
  <c r="N191"/>
  <c r="C191"/>
  <c r="E191"/>
  <c r="G191"/>
  <c r="I191"/>
  <c r="K191"/>
  <c r="M191"/>
  <c r="O191"/>
  <c r="P57"/>
  <c r="P59" s="1"/>
  <c r="P191" s="1"/>
  <c r="P58"/>
  <c r="B59"/>
  <c r="B31"/>
  <c r="C51"/>
  <c r="E51"/>
  <c r="G51"/>
  <c r="I51"/>
  <c r="K51"/>
  <c r="M51"/>
  <c r="O51"/>
  <c r="B51"/>
  <c r="D51"/>
  <c r="F51"/>
  <c r="H51"/>
  <c r="J51"/>
  <c r="L51"/>
  <c r="N51"/>
  <c r="C23"/>
  <c r="C190" s="1"/>
  <c r="E23"/>
  <c r="E190" s="1"/>
  <c r="G23"/>
  <c r="G190" s="1"/>
  <c r="I23"/>
  <c r="I190" s="1"/>
  <c r="K23"/>
  <c r="K190" s="1"/>
  <c r="M23"/>
  <c r="M190" s="1"/>
  <c r="O23"/>
  <c r="O190" s="1"/>
  <c r="B23"/>
  <c r="B190" s="1"/>
  <c r="D23"/>
  <c r="D190" s="1"/>
  <c r="F23"/>
  <c r="F190" s="1"/>
  <c r="H23"/>
  <c r="H190" s="1"/>
  <c r="J23"/>
  <c r="J190" s="1"/>
  <c r="L23"/>
  <c r="L190" s="1"/>
  <c r="N23"/>
  <c r="N190" s="1"/>
  <c r="C43"/>
  <c r="E43"/>
  <c r="G43"/>
  <c r="I43"/>
  <c r="K43"/>
  <c r="M43"/>
  <c r="O43"/>
  <c r="B43"/>
  <c r="D43"/>
  <c r="F43"/>
  <c r="H43"/>
  <c r="J43"/>
  <c r="L43"/>
  <c r="N43"/>
  <c r="C15"/>
  <c r="C189" s="1"/>
  <c r="E15"/>
  <c r="E189" s="1"/>
  <c r="G15"/>
  <c r="G189" s="1"/>
  <c r="I15"/>
  <c r="I189" s="1"/>
  <c r="K15"/>
  <c r="K189" s="1"/>
  <c r="M15"/>
  <c r="M189" s="1"/>
  <c r="O15"/>
  <c r="O189" s="1"/>
  <c r="B15"/>
  <c r="B189" s="1"/>
  <c r="D15"/>
  <c r="D189" s="1"/>
  <c r="F15"/>
  <c r="F189" s="1"/>
  <c r="H15"/>
  <c r="H189" s="1"/>
  <c r="J15"/>
  <c r="J189" s="1"/>
  <c r="L15"/>
  <c r="L189" s="1"/>
  <c r="N15"/>
  <c r="N189" s="1"/>
  <c r="C192" i="69"/>
  <c r="E193"/>
  <c r="E192"/>
  <c r="G192"/>
  <c r="I193"/>
  <c r="I192"/>
  <c r="K192"/>
  <c r="M193"/>
  <c r="M192"/>
  <c r="O192"/>
  <c r="B193"/>
  <c r="D192"/>
  <c r="D193"/>
  <c r="F193"/>
  <c r="H192"/>
  <c r="H193"/>
  <c r="J193"/>
  <c r="L192"/>
  <c r="L193"/>
  <c r="N193"/>
  <c r="P13"/>
  <c r="P15" s="1"/>
  <c r="P22"/>
  <c r="P78" s="1"/>
  <c r="P42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D78"/>
  <c r="F78"/>
  <c r="H78"/>
  <c r="J78"/>
  <c r="L78"/>
  <c r="N78"/>
  <c r="B127"/>
  <c r="D127"/>
  <c r="F127"/>
  <c r="H127"/>
  <c r="J127"/>
  <c r="L127"/>
  <c r="N127"/>
  <c r="C128"/>
  <c r="E128"/>
  <c r="G128"/>
  <c r="I128"/>
  <c r="K128"/>
  <c r="M128"/>
  <c r="O128"/>
  <c r="B130"/>
  <c r="D130"/>
  <c r="F130"/>
  <c r="H130"/>
  <c r="J130"/>
  <c r="L130"/>
  <c r="N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C192" i="65"/>
  <c r="C193"/>
  <c r="E192"/>
  <c r="E193"/>
  <c r="G192"/>
  <c r="G193"/>
  <c r="I192"/>
  <c r="I193"/>
  <c r="K192"/>
  <c r="K193"/>
  <c r="M192"/>
  <c r="M193"/>
  <c r="O192"/>
  <c r="O193"/>
  <c r="C193" i="66"/>
  <c r="C192"/>
  <c r="E193"/>
  <c r="E192"/>
  <c r="G193"/>
  <c r="G192"/>
  <c r="I193"/>
  <c r="I192"/>
  <c r="K193"/>
  <c r="K192"/>
  <c r="M193"/>
  <c r="M192"/>
  <c r="O193"/>
  <c r="O192"/>
  <c r="B193" i="65"/>
  <c r="B192"/>
  <c r="D193"/>
  <c r="D192"/>
  <c r="F193"/>
  <c r="F192"/>
  <c r="H193"/>
  <c r="H192"/>
  <c r="J193"/>
  <c r="J192"/>
  <c r="L193"/>
  <c r="L192"/>
  <c r="N193"/>
  <c r="N192"/>
  <c r="P79"/>
  <c r="P76"/>
  <c r="P131"/>
  <c r="P128"/>
  <c r="B192" i="66"/>
  <c r="B193"/>
  <c r="D192"/>
  <c r="D193"/>
  <c r="F192"/>
  <c r="F193"/>
  <c r="H192"/>
  <c r="H193"/>
  <c r="J192"/>
  <c r="J193"/>
  <c r="L192"/>
  <c r="L193"/>
  <c r="N192"/>
  <c r="N193"/>
  <c r="P79" i="67"/>
  <c r="P76"/>
  <c r="C192"/>
  <c r="C193"/>
  <c r="E192"/>
  <c r="E193"/>
  <c r="G192"/>
  <c r="G193"/>
  <c r="I192"/>
  <c r="I193"/>
  <c r="K192"/>
  <c r="K193"/>
  <c r="M192"/>
  <c r="M193"/>
  <c r="O192"/>
  <c r="O193"/>
  <c r="C139"/>
  <c r="C136"/>
  <c r="E139"/>
  <c r="E136"/>
  <c r="G139"/>
  <c r="G136"/>
  <c r="I139"/>
  <c r="I136"/>
  <c r="K139"/>
  <c r="K136"/>
  <c r="M139"/>
  <c r="M136"/>
  <c r="O139"/>
  <c r="O136"/>
  <c r="C131"/>
  <c r="C128"/>
  <c r="E131"/>
  <c r="E128"/>
  <c r="G131"/>
  <c r="G128"/>
  <c r="I131"/>
  <c r="I128"/>
  <c r="K131"/>
  <c r="K128"/>
  <c r="M131"/>
  <c r="M128"/>
  <c r="O131"/>
  <c r="O128"/>
  <c r="B140"/>
  <c r="B137"/>
  <c r="D140"/>
  <c r="D137"/>
  <c r="F140"/>
  <c r="F137"/>
  <c r="H140"/>
  <c r="H137"/>
  <c r="J140"/>
  <c r="J137"/>
  <c r="L140"/>
  <c r="L137"/>
  <c r="N140"/>
  <c r="N137"/>
  <c r="C192" i="68"/>
  <c r="G192"/>
  <c r="K192"/>
  <c r="O192"/>
  <c r="P14" i="65"/>
  <c r="P21"/>
  <c r="P23" s="1"/>
  <c r="P41"/>
  <c r="P43" s="1"/>
  <c r="P50"/>
  <c r="P51" s="1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B79"/>
  <c r="C127"/>
  <c r="E127"/>
  <c r="G127"/>
  <c r="I127"/>
  <c r="K127"/>
  <c r="M127"/>
  <c r="O127"/>
  <c r="B128"/>
  <c r="D128"/>
  <c r="F128"/>
  <c r="H128"/>
  <c r="J128"/>
  <c r="L128"/>
  <c r="N128"/>
  <c r="B131"/>
  <c r="C136"/>
  <c r="E136"/>
  <c r="G136"/>
  <c r="I136"/>
  <c r="K136"/>
  <c r="M136"/>
  <c r="O136"/>
  <c r="B137"/>
  <c r="D137"/>
  <c r="F137"/>
  <c r="H137"/>
  <c r="J137"/>
  <c r="L137"/>
  <c r="N137"/>
  <c r="P13" i="66"/>
  <c r="P15" s="1"/>
  <c r="P22"/>
  <c r="P78" s="1"/>
  <c r="P42"/>
  <c r="P43" s="1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14" i="67"/>
  <c r="P21"/>
  <c r="P23" s="1"/>
  <c r="B130"/>
  <c r="D130"/>
  <c r="F130"/>
  <c r="H130"/>
  <c r="J130"/>
  <c r="L130"/>
  <c r="N130"/>
  <c r="P41"/>
  <c r="P4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B79"/>
  <c r="C127"/>
  <c r="E127"/>
  <c r="G127"/>
  <c r="I127"/>
  <c r="K127"/>
  <c r="M127"/>
  <c r="O127"/>
  <c r="B128"/>
  <c r="B193"/>
  <c r="B192"/>
  <c r="D193"/>
  <c r="D192"/>
  <c r="F193"/>
  <c r="F192"/>
  <c r="H193"/>
  <c r="H192"/>
  <c r="J193"/>
  <c r="J192"/>
  <c r="L193"/>
  <c r="L192"/>
  <c r="N193"/>
  <c r="N192"/>
  <c r="B139"/>
  <c r="B136"/>
  <c r="D139"/>
  <c r="D136"/>
  <c r="F139"/>
  <c r="F136"/>
  <c r="H139"/>
  <c r="H136"/>
  <c r="J139"/>
  <c r="J136"/>
  <c r="L139"/>
  <c r="L136"/>
  <c r="N139"/>
  <c r="N136"/>
  <c r="D131"/>
  <c r="D128"/>
  <c r="F131"/>
  <c r="F128"/>
  <c r="H131"/>
  <c r="H128"/>
  <c r="J131"/>
  <c r="J128"/>
  <c r="L131"/>
  <c r="L128"/>
  <c r="N131"/>
  <c r="N128"/>
  <c r="C140"/>
  <c r="C137"/>
  <c r="E140"/>
  <c r="E137"/>
  <c r="G140"/>
  <c r="G137"/>
  <c r="I140"/>
  <c r="I137"/>
  <c r="K140"/>
  <c r="K137"/>
  <c r="M140"/>
  <c r="M137"/>
  <c r="O140"/>
  <c r="O137"/>
  <c r="B192" i="68"/>
  <c r="B193"/>
  <c r="D193"/>
  <c r="F192"/>
  <c r="F193"/>
  <c r="H193"/>
  <c r="J192"/>
  <c r="J193"/>
  <c r="L193"/>
  <c r="N192"/>
  <c r="N193"/>
  <c r="P13" i="65"/>
  <c r="P15" s="1"/>
  <c r="P42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127"/>
  <c r="D127"/>
  <c r="F127"/>
  <c r="H127"/>
  <c r="J127"/>
  <c r="L127"/>
  <c r="N127"/>
  <c r="C128"/>
  <c r="E128"/>
  <c r="G128"/>
  <c r="I128"/>
  <c r="K128"/>
  <c r="M128"/>
  <c r="O128"/>
  <c r="B136"/>
  <c r="D136"/>
  <c r="F136"/>
  <c r="H136"/>
  <c r="J136"/>
  <c r="L136"/>
  <c r="N136"/>
  <c r="C137"/>
  <c r="E137"/>
  <c r="G137"/>
  <c r="I137"/>
  <c r="K137"/>
  <c r="M137"/>
  <c r="O137"/>
  <c r="P21" i="66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P13" i="67"/>
  <c r="P15" s="1"/>
  <c r="P42"/>
  <c r="P49"/>
  <c r="P51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127"/>
  <c r="D127"/>
  <c r="F127"/>
  <c r="H127"/>
  <c r="J127"/>
  <c r="L127"/>
  <c r="N127"/>
  <c r="P13" i="68"/>
  <c r="P15" s="1"/>
  <c r="P22"/>
  <c r="P78" s="1"/>
  <c r="P42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P79" i="63"/>
  <c r="P76"/>
  <c r="C192"/>
  <c r="C193"/>
  <c r="E192"/>
  <c r="E193"/>
  <c r="G192"/>
  <c r="G193"/>
  <c r="I192"/>
  <c r="I193"/>
  <c r="K192"/>
  <c r="K193"/>
  <c r="M192"/>
  <c r="M193"/>
  <c r="O192"/>
  <c r="O193"/>
  <c r="C139"/>
  <c r="C136"/>
  <c r="E139"/>
  <c r="E136"/>
  <c r="G139"/>
  <c r="G136"/>
  <c r="I139"/>
  <c r="I136"/>
  <c r="K139"/>
  <c r="K136"/>
  <c r="M139"/>
  <c r="M136"/>
  <c r="O139"/>
  <c r="O136"/>
  <c r="C131"/>
  <c r="C128"/>
  <c r="E131"/>
  <c r="E128"/>
  <c r="G131"/>
  <c r="G128"/>
  <c r="I131"/>
  <c r="I128"/>
  <c r="K131"/>
  <c r="K128"/>
  <c r="M131"/>
  <c r="M128"/>
  <c r="O131"/>
  <c r="O128"/>
  <c r="B140"/>
  <c r="B137"/>
  <c r="D140"/>
  <c r="D137"/>
  <c r="F140"/>
  <c r="F137"/>
  <c r="H140"/>
  <c r="H137"/>
  <c r="J140"/>
  <c r="J137"/>
  <c r="L140"/>
  <c r="L137"/>
  <c r="N140"/>
  <c r="N137"/>
  <c r="C193" i="64"/>
  <c r="C192"/>
  <c r="E193"/>
  <c r="E192"/>
  <c r="G193"/>
  <c r="G192"/>
  <c r="I193"/>
  <c r="I192"/>
  <c r="K193"/>
  <c r="K192"/>
  <c r="M193"/>
  <c r="M192"/>
  <c r="O193"/>
  <c r="O192"/>
  <c r="P14" i="63"/>
  <c r="P21"/>
  <c r="P23" s="1"/>
  <c r="P41"/>
  <c r="P4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B79"/>
  <c r="C127"/>
  <c r="E127"/>
  <c r="G127"/>
  <c r="I127"/>
  <c r="K127"/>
  <c r="M127"/>
  <c r="O127"/>
  <c r="B128"/>
  <c r="B193"/>
  <c r="B192"/>
  <c r="D193"/>
  <c r="D192"/>
  <c r="F193"/>
  <c r="F192"/>
  <c r="H193"/>
  <c r="H192"/>
  <c r="J193"/>
  <c r="J192"/>
  <c r="L193"/>
  <c r="L192"/>
  <c r="N193"/>
  <c r="N192"/>
  <c r="B139"/>
  <c r="B136"/>
  <c r="D139"/>
  <c r="D136"/>
  <c r="F139"/>
  <c r="F136"/>
  <c r="H139"/>
  <c r="H136"/>
  <c r="J139"/>
  <c r="J136"/>
  <c r="L139"/>
  <c r="L136"/>
  <c r="N139"/>
  <c r="N136"/>
  <c r="D131"/>
  <c r="D128"/>
  <c r="F131"/>
  <c r="F128"/>
  <c r="H131"/>
  <c r="H128"/>
  <c r="J131"/>
  <c r="J128"/>
  <c r="L131"/>
  <c r="L128"/>
  <c r="N131"/>
  <c r="N128"/>
  <c r="C140"/>
  <c r="C137"/>
  <c r="E140"/>
  <c r="E137"/>
  <c r="G140"/>
  <c r="G137"/>
  <c r="I140"/>
  <c r="I137"/>
  <c r="K140"/>
  <c r="K137"/>
  <c r="M140"/>
  <c r="M137"/>
  <c r="O140"/>
  <c r="O137"/>
  <c r="B192" i="64"/>
  <c r="B193"/>
  <c r="D192"/>
  <c r="D193"/>
  <c r="F192"/>
  <c r="F193"/>
  <c r="H192"/>
  <c r="H193"/>
  <c r="J192"/>
  <c r="J193"/>
  <c r="L192"/>
  <c r="L193"/>
  <c r="N192"/>
  <c r="N193"/>
  <c r="P13" i="63"/>
  <c r="P15" s="1"/>
  <c r="P42"/>
  <c r="P49"/>
  <c r="P51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127"/>
  <c r="D127"/>
  <c r="F127"/>
  <c r="H127"/>
  <c r="J127"/>
  <c r="L127"/>
  <c r="N127"/>
  <c r="P13" i="64"/>
  <c r="P15" s="1"/>
  <c r="P22"/>
  <c r="P42"/>
  <c r="P43" s="1"/>
  <c r="P49"/>
  <c r="P51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C193" i="62"/>
  <c r="C192"/>
  <c r="E193"/>
  <c r="E192"/>
  <c r="G193"/>
  <c r="G192"/>
  <c r="I193"/>
  <c r="I192"/>
  <c r="K193"/>
  <c r="K192"/>
  <c r="M193"/>
  <c r="M192"/>
  <c r="O193"/>
  <c r="O192"/>
  <c r="B192"/>
  <c r="B193"/>
  <c r="D192"/>
  <c r="D193"/>
  <c r="F192"/>
  <c r="F193"/>
  <c r="H192"/>
  <c r="H193"/>
  <c r="J192"/>
  <c r="J193"/>
  <c r="L192"/>
  <c r="L193"/>
  <c r="N192"/>
  <c r="N193"/>
  <c r="P13"/>
  <c r="P15" s="1"/>
  <c r="P22"/>
  <c r="P78" s="1"/>
  <c r="P42"/>
  <c r="P43" s="1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C193" i="53"/>
  <c r="C192"/>
  <c r="E193"/>
  <c r="E192"/>
  <c r="G193"/>
  <c r="G192"/>
  <c r="I193"/>
  <c r="I192"/>
  <c r="K193"/>
  <c r="K192"/>
  <c r="M193"/>
  <c r="M192"/>
  <c r="O193"/>
  <c r="O192"/>
  <c r="B192"/>
  <c r="B193"/>
  <c r="D192"/>
  <c r="D193"/>
  <c r="F192"/>
  <c r="F193"/>
  <c r="H192"/>
  <c r="H193"/>
  <c r="J192"/>
  <c r="J193"/>
  <c r="L192"/>
  <c r="L193"/>
  <c r="N192"/>
  <c r="N193"/>
  <c r="P13"/>
  <c r="P15" s="1"/>
  <c r="P22"/>
  <c r="P78" s="1"/>
  <c r="P42"/>
  <c r="P43" s="1"/>
  <c r="P49"/>
  <c r="P130" s="1"/>
  <c r="B66"/>
  <c r="D66"/>
  <c r="F66"/>
  <c r="H66"/>
  <c r="J66"/>
  <c r="L66"/>
  <c r="N66"/>
  <c r="C67"/>
  <c r="E67"/>
  <c r="G67"/>
  <c r="I67"/>
  <c r="K67"/>
  <c r="M67"/>
  <c r="O67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B136"/>
  <c r="D136"/>
  <c r="F136"/>
  <c r="H136"/>
  <c r="J136"/>
  <c r="L136"/>
  <c r="N136"/>
  <c r="C137"/>
  <c r="E137"/>
  <c r="G137"/>
  <c r="I137"/>
  <c r="K137"/>
  <c r="M137"/>
  <c r="O137"/>
  <c r="P21"/>
  <c r="P23" s="1"/>
  <c r="P50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J61" i="52"/>
  <c r="I61"/>
  <c r="H61"/>
  <c r="G61"/>
  <c r="J60"/>
  <c r="I60"/>
  <c r="H60"/>
  <c r="G60"/>
  <c r="J59"/>
  <c r="I59"/>
  <c r="H59"/>
  <c r="G59"/>
  <c r="J58"/>
  <c r="I58"/>
  <c r="H58"/>
  <c r="G58"/>
  <c r="J57"/>
  <c r="I57"/>
  <c r="H57"/>
  <c r="G57"/>
  <c r="J56"/>
  <c r="I56"/>
  <c r="H56"/>
  <c r="G56"/>
  <c r="J55"/>
  <c r="I55"/>
  <c r="H55"/>
  <c r="G55"/>
  <c r="J54"/>
  <c r="I54"/>
  <c r="H54"/>
  <c r="G54"/>
  <c r="J53"/>
  <c r="I53"/>
  <c r="H53"/>
  <c r="G53"/>
  <c r="J52"/>
  <c r="I52"/>
  <c r="H52"/>
  <c r="G52"/>
  <c r="J40"/>
  <c r="I40"/>
  <c r="H40"/>
  <c r="G40"/>
  <c r="J39"/>
  <c r="I39"/>
  <c r="H39"/>
  <c r="G39"/>
  <c r="J38"/>
  <c r="I38"/>
  <c r="H38"/>
  <c r="G38"/>
  <c r="J37"/>
  <c r="I37"/>
  <c r="H37"/>
  <c r="G37"/>
  <c r="J36"/>
  <c r="I36"/>
  <c r="H36"/>
  <c r="G36"/>
  <c r="J35"/>
  <c r="I35"/>
  <c r="H35"/>
  <c r="G35"/>
  <c r="J34"/>
  <c r="I34"/>
  <c r="H34"/>
  <c r="G34"/>
  <c r="J33"/>
  <c r="I33"/>
  <c r="H33"/>
  <c r="G33"/>
  <c r="J32"/>
  <c r="I32"/>
  <c r="H32"/>
  <c r="G32"/>
  <c r="J31"/>
  <c r="I31"/>
  <c r="H31"/>
  <c r="G31"/>
  <c r="F19"/>
  <c r="E19"/>
  <c r="H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O58" i="51"/>
  <c r="N58"/>
  <c r="M58"/>
  <c r="L58"/>
  <c r="K58"/>
  <c r="J58"/>
  <c r="I58"/>
  <c r="H58"/>
  <c r="G58"/>
  <c r="F58"/>
  <c r="E58"/>
  <c r="D58"/>
  <c r="C58"/>
  <c r="B58"/>
  <c r="O57"/>
  <c r="O59" s="1"/>
  <c r="N57"/>
  <c r="N59" s="1"/>
  <c r="M57"/>
  <c r="M59" s="1"/>
  <c r="L57"/>
  <c r="L59" s="1"/>
  <c r="K57"/>
  <c r="K59" s="1"/>
  <c r="J57"/>
  <c r="J59" s="1"/>
  <c r="I57"/>
  <c r="I59" s="1"/>
  <c r="H57"/>
  <c r="H59" s="1"/>
  <c r="G57"/>
  <c r="G59" s="1"/>
  <c r="F57"/>
  <c r="F59" s="1"/>
  <c r="E57"/>
  <c r="E59" s="1"/>
  <c r="D57"/>
  <c r="D59" s="1"/>
  <c r="C57"/>
  <c r="C59" s="1"/>
  <c r="B57"/>
  <c r="B59" s="1"/>
  <c r="P56"/>
  <c r="P55"/>
  <c r="P54"/>
  <c r="P53"/>
  <c r="O50"/>
  <c r="O140" s="1"/>
  <c r="N50"/>
  <c r="N140" s="1"/>
  <c r="M50"/>
  <c r="M140" s="1"/>
  <c r="L50"/>
  <c r="L140" s="1"/>
  <c r="K50"/>
  <c r="K140" s="1"/>
  <c r="J50"/>
  <c r="J140" s="1"/>
  <c r="I50"/>
  <c r="I140" s="1"/>
  <c r="H50"/>
  <c r="H140" s="1"/>
  <c r="G50"/>
  <c r="G140" s="1"/>
  <c r="F50"/>
  <c r="F140" s="1"/>
  <c r="E50"/>
  <c r="E140" s="1"/>
  <c r="D50"/>
  <c r="D140" s="1"/>
  <c r="C50"/>
  <c r="C140" s="1"/>
  <c r="B50"/>
  <c r="B140" s="1"/>
  <c r="O49"/>
  <c r="O51" s="1"/>
  <c r="N49"/>
  <c r="N131" s="1"/>
  <c r="M49"/>
  <c r="M51" s="1"/>
  <c r="L49"/>
  <c r="L131" s="1"/>
  <c r="K49"/>
  <c r="K51" s="1"/>
  <c r="J49"/>
  <c r="J131" s="1"/>
  <c r="I49"/>
  <c r="I51" s="1"/>
  <c r="H49"/>
  <c r="H131" s="1"/>
  <c r="G49"/>
  <c r="G51" s="1"/>
  <c r="F49"/>
  <c r="F131" s="1"/>
  <c r="E49"/>
  <c r="E51" s="1"/>
  <c r="D49"/>
  <c r="D131" s="1"/>
  <c r="C49"/>
  <c r="C51" s="1"/>
  <c r="B49"/>
  <c r="B131" s="1"/>
  <c r="P48"/>
  <c r="P47"/>
  <c r="P46"/>
  <c r="P45"/>
  <c r="O42"/>
  <c r="O139" s="1"/>
  <c r="N42"/>
  <c r="N139" s="1"/>
  <c r="M42"/>
  <c r="M139" s="1"/>
  <c r="L42"/>
  <c r="L139" s="1"/>
  <c r="K42"/>
  <c r="K139" s="1"/>
  <c r="J42"/>
  <c r="J139" s="1"/>
  <c r="I42"/>
  <c r="I139" s="1"/>
  <c r="H42"/>
  <c r="H139" s="1"/>
  <c r="G42"/>
  <c r="G139" s="1"/>
  <c r="F42"/>
  <c r="F139" s="1"/>
  <c r="E42"/>
  <c r="E139" s="1"/>
  <c r="D42"/>
  <c r="D139" s="1"/>
  <c r="C42"/>
  <c r="C139" s="1"/>
  <c r="B42"/>
  <c r="P42" s="1"/>
  <c r="O41"/>
  <c r="O130" s="1"/>
  <c r="N41"/>
  <c r="N43" s="1"/>
  <c r="M41"/>
  <c r="M130" s="1"/>
  <c r="L41"/>
  <c r="L43" s="1"/>
  <c r="K41"/>
  <c r="K130" s="1"/>
  <c r="J41"/>
  <c r="J43" s="1"/>
  <c r="I41"/>
  <c r="I130" s="1"/>
  <c r="H41"/>
  <c r="H43" s="1"/>
  <c r="G41"/>
  <c r="G130" s="1"/>
  <c r="F41"/>
  <c r="F130" s="1"/>
  <c r="E41"/>
  <c r="E130" s="1"/>
  <c r="D41"/>
  <c r="D43" s="1"/>
  <c r="C41"/>
  <c r="C130" s="1"/>
  <c r="B41"/>
  <c r="B43" s="1"/>
  <c r="P40"/>
  <c r="P39"/>
  <c r="P38"/>
  <c r="P37"/>
  <c r="O30"/>
  <c r="N30"/>
  <c r="M30"/>
  <c r="L30"/>
  <c r="K30"/>
  <c r="J30"/>
  <c r="I30"/>
  <c r="H30"/>
  <c r="G30"/>
  <c r="F30"/>
  <c r="E30"/>
  <c r="D30"/>
  <c r="C30"/>
  <c r="B30"/>
  <c r="P30" s="1"/>
  <c r="O29"/>
  <c r="O31" s="1"/>
  <c r="O191" s="1"/>
  <c r="N29"/>
  <c r="N31" s="1"/>
  <c r="N191" s="1"/>
  <c r="M29"/>
  <c r="M31" s="1"/>
  <c r="M191" s="1"/>
  <c r="L29"/>
  <c r="L31" s="1"/>
  <c r="L191" s="1"/>
  <c r="K29"/>
  <c r="K31" s="1"/>
  <c r="K191" s="1"/>
  <c r="J29"/>
  <c r="J31" s="1"/>
  <c r="J191" s="1"/>
  <c r="I29"/>
  <c r="I31" s="1"/>
  <c r="I191" s="1"/>
  <c r="H29"/>
  <c r="H31" s="1"/>
  <c r="H191" s="1"/>
  <c r="G29"/>
  <c r="G31" s="1"/>
  <c r="G191" s="1"/>
  <c r="F29"/>
  <c r="F31" s="1"/>
  <c r="E29"/>
  <c r="E31" s="1"/>
  <c r="E191" s="1"/>
  <c r="D29"/>
  <c r="D31" s="1"/>
  <c r="D191" s="1"/>
  <c r="C29"/>
  <c r="C31" s="1"/>
  <c r="C191" s="1"/>
  <c r="B29"/>
  <c r="B31" s="1"/>
  <c r="B191" s="1"/>
  <c r="P28"/>
  <c r="P27"/>
  <c r="P26"/>
  <c r="P25"/>
  <c r="O22"/>
  <c r="O79" s="1"/>
  <c r="N22"/>
  <c r="N79" s="1"/>
  <c r="M22"/>
  <c r="M79" s="1"/>
  <c r="L22"/>
  <c r="L79" s="1"/>
  <c r="K22"/>
  <c r="K79" s="1"/>
  <c r="J22"/>
  <c r="J79" s="1"/>
  <c r="I22"/>
  <c r="I79" s="1"/>
  <c r="H22"/>
  <c r="H79" s="1"/>
  <c r="G22"/>
  <c r="G79" s="1"/>
  <c r="F22"/>
  <c r="F79" s="1"/>
  <c r="E22"/>
  <c r="E79" s="1"/>
  <c r="D22"/>
  <c r="D79" s="1"/>
  <c r="C22"/>
  <c r="C79" s="1"/>
  <c r="B22"/>
  <c r="B79" s="1"/>
  <c r="O21"/>
  <c r="O23" s="1"/>
  <c r="O190" s="1"/>
  <c r="N21"/>
  <c r="N70" s="1"/>
  <c r="M21"/>
  <c r="M23" s="1"/>
  <c r="M190" s="1"/>
  <c r="L21"/>
  <c r="L70" s="1"/>
  <c r="K21"/>
  <c r="K23" s="1"/>
  <c r="K190" s="1"/>
  <c r="J21"/>
  <c r="J70" s="1"/>
  <c r="I21"/>
  <c r="I23" s="1"/>
  <c r="I190" s="1"/>
  <c r="H21"/>
  <c r="H70" s="1"/>
  <c r="G21"/>
  <c r="G23" s="1"/>
  <c r="G190" s="1"/>
  <c r="F21"/>
  <c r="F70" s="1"/>
  <c r="E21"/>
  <c r="E23" s="1"/>
  <c r="E190" s="1"/>
  <c r="D21"/>
  <c r="D70" s="1"/>
  <c r="C21"/>
  <c r="C23" s="1"/>
  <c r="C190" s="1"/>
  <c r="B21"/>
  <c r="B70" s="1"/>
  <c r="P20"/>
  <c r="P19"/>
  <c r="P18"/>
  <c r="P17"/>
  <c r="O14"/>
  <c r="O78" s="1"/>
  <c r="N14"/>
  <c r="N78" s="1"/>
  <c r="M14"/>
  <c r="M78" s="1"/>
  <c r="L14"/>
  <c r="L78" s="1"/>
  <c r="K14"/>
  <c r="K78" s="1"/>
  <c r="J14"/>
  <c r="J78" s="1"/>
  <c r="I14"/>
  <c r="I78" s="1"/>
  <c r="H14"/>
  <c r="H78" s="1"/>
  <c r="G14"/>
  <c r="G78" s="1"/>
  <c r="F14"/>
  <c r="F78" s="1"/>
  <c r="E14"/>
  <c r="E78" s="1"/>
  <c r="D14"/>
  <c r="D78" s="1"/>
  <c r="C14"/>
  <c r="C78" s="1"/>
  <c r="B14"/>
  <c r="P14" s="1"/>
  <c r="O13"/>
  <c r="O69" s="1"/>
  <c r="N13"/>
  <c r="N15" s="1"/>
  <c r="N189" s="1"/>
  <c r="M13"/>
  <c r="M69" s="1"/>
  <c r="L13"/>
  <c r="L15" s="1"/>
  <c r="L189" s="1"/>
  <c r="K13"/>
  <c r="K69" s="1"/>
  <c r="J13"/>
  <c r="J15" s="1"/>
  <c r="J189" s="1"/>
  <c r="I13"/>
  <c r="I69" s="1"/>
  <c r="H13"/>
  <c r="H15" s="1"/>
  <c r="H189" s="1"/>
  <c r="G13"/>
  <c r="G69" s="1"/>
  <c r="F13"/>
  <c r="F69" s="1"/>
  <c r="E13"/>
  <c r="E69" s="1"/>
  <c r="D13"/>
  <c r="D15" s="1"/>
  <c r="D189" s="1"/>
  <c r="C13"/>
  <c r="C69" s="1"/>
  <c r="B13"/>
  <c r="B15" s="1"/>
  <c r="B189" s="1"/>
  <c r="P12"/>
  <c r="P11"/>
  <c r="P10"/>
  <c r="P9"/>
  <c r="H10" i="52" l="1"/>
  <c r="I18"/>
  <c r="I16"/>
  <c r="I11"/>
  <c r="H12"/>
  <c r="I13"/>
  <c r="H14"/>
  <c r="I15"/>
  <c r="H16"/>
  <c r="J16"/>
  <c r="I17"/>
  <c r="H18"/>
  <c r="J18"/>
  <c r="I19"/>
  <c r="I10"/>
  <c r="H11"/>
  <c r="I12"/>
  <c r="H17"/>
  <c r="H13"/>
  <c r="P51" i="66"/>
  <c r="P190" s="1"/>
  <c r="P193" s="1"/>
  <c r="P189"/>
  <c r="P190" i="69"/>
  <c r="P192" s="1"/>
  <c r="P51"/>
  <c r="P189"/>
  <c r="P193" s="1"/>
  <c r="L192" i="68"/>
  <c r="H192"/>
  <c r="D192"/>
  <c r="O193"/>
  <c r="K193"/>
  <c r="G193"/>
  <c r="C193"/>
  <c r="M190"/>
  <c r="I190"/>
  <c r="E190"/>
  <c r="P51"/>
  <c r="P190" s="1"/>
  <c r="P192" s="1"/>
  <c r="P189"/>
  <c r="P190" i="67"/>
  <c r="P193" s="1"/>
  <c r="P189"/>
  <c r="P192"/>
  <c r="P191" i="65"/>
  <c r="P190"/>
  <c r="P189"/>
  <c r="P193"/>
  <c r="P192"/>
  <c r="P190" i="64"/>
  <c r="P189"/>
  <c r="P193"/>
  <c r="P192"/>
  <c r="P190" i="63"/>
  <c r="P193" s="1"/>
  <c r="P189"/>
  <c r="P192"/>
  <c r="P51" i="62"/>
  <c r="P190" s="1"/>
  <c r="P189"/>
  <c r="B191" i="53"/>
  <c r="P51"/>
  <c r="P190" s="1"/>
  <c r="P192" s="1"/>
  <c r="P189"/>
  <c r="P70" i="69"/>
  <c r="P67"/>
  <c r="P139"/>
  <c r="P136"/>
  <c r="P69"/>
  <c r="P66"/>
  <c r="P140"/>
  <c r="P137"/>
  <c r="P131"/>
  <c r="P128"/>
  <c r="P79"/>
  <c r="P76"/>
  <c r="P127"/>
  <c r="P75"/>
  <c r="P70" i="68"/>
  <c r="P67"/>
  <c r="P139"/>
  <c r="P136"/>
  <c r="P69"/>
  <c r="P66"/>
  <c r="P131" i="67"/>
  <c r="P128"/>
  <c r="P69"/>
  <c r="P66"/>
  <c r="P70" i="66"/>
  <c r="P67"/>
  <c r="P69" i="65"/>
  <c r="P66"/>
  <c r="P140" i="67"/>
  <c r="P137"/>
  <c r="P78"/>
  <c r="P75"/>
  <c r="P139" i="66"/>
  <c r="P136"/>
  <c r="P69"/>
  <c r="P66"/>
  <c r="P130" i="65"/>
  <c r="P127"/>
  <c r="P78"/>
  <c r="P75"/>
  <c r="P140" i="68"/>
  <c r="P137"/>
  <c r="P131"/>
  <c r="P128"/>
  <c r="P79"/>
  <c r="P76"/>
  <c r="P139" i="67"/>
  <c r="P136"/>
  <c r="P140" i="66"/>
  <c r="P137"/>
  <c r="P139" i="65"/>
  <c r="P136"/>
  <c r="P130" i="67"/>
  <c r="P127"/>
  <c r="P70"/>
  <c r="P67"/>
  <c r="P131" i="66"/>
  <c r="P128"/>
  <c r="P79"/>
  <c r="P76"/>
  <c r="P140" i="65"/>
  <c r="P137"/>
  <c r="P70"/>
  <c r="P67"/>
  <c r="P127" i="68"/>
  <c r="P75"/>
  <c r="P127" i="66"/>
  <c r="P75"/>
  <c r="P140" i="64"/>
  <c r="P137"/>
  <c r="P131"/>
  <c r="P128"/>
  <c r="P79"/>
  <c r="P76"/>
  <c r="P139" i="63"/>
  <c r="P136"/>
  <c r="P130"/>
  <c r="P127"/>
  <c r="P78"/>
  <c r="P75"/>
  <c r="P127" i="64"/>
  <c r="P75"/>
  <c r="P70"/>
  <c r="P67"/>
  <c r="P139"/>
  <c r="P136"/>
  <c r="P69"/>
  <c r="P66"/>
  <c r="P131" i="63"/>
  <c r="P128"/>
  <c r="P69"/>
  <c r="P66"/>
  <c r="P140"/>
  <c r="P137"/>
  <c r="P70"/>
  <c r="P67"/>
  <c r="P130" i="64"/>
  <c r="P78"/>
  <c r="P70" i="62"/>
  <c r="P67"/>
  <c r="P139"/>
  <c r="P136"/>
  <c r="P69"/>
  <c r="P66"/>
  <c r="P140"/>
  <c r="P137"/>
  <c r="P131"/>
  <c r="P128"/>
  <c r="P79"/>
  <c r="P76"/>
  <c r="P127"/>
  <c r="P75"/>
  <c r="F191" i="51"/>
  <c r="P58"/>
  <c r="F51"/>
  <c r="F23"/>
  <c r="F190" s="1"/>
  <c r="F192" s="1"/>
  <c r="F43"/>
  <c r="F15"/>
  <c r="F189" s="1"/>
  <c r="P70" i="53"/>
  <c r="P67"/>
  <c r="P139"/>
  <c r="P136"/>
  <c r="P69"/>
  <c r="P66"/>
  <c r="P140"/>
  <c r="P137"/>
  <c r="P131"/>
  <c r="P128"/>
  <c r="P79"/>
  <c r="P76"/>
  <c r="P127"/>
  <c r="P75"/>
  <c r="J10" i="52"/>
  <c r="J12"/>
  <c r="I14"/>
  <c r="J14"/>
  <c r="H15"/>
  <c r="G10"/>
  <c r="J11"/>
  <c r="G12"/>
  <c r="J13"/>
  <c r="G14"/>
  <c r="J15"/>
  <c r="G16"/>
  <c r="J17"/>
  <c r="G18"/>
  <c r="J19"/>
  <c r="G11"/>
  <c r="G13"/>
  <c r="G15"/>
  <c r="G17"/>
  <c r="G19"/>
  <c r="F193" i="51"/>
  <c r="B66"/>
  <c r="D66"/>
  <c r="F66"/>
  <c r="H66"/>
  <c r="J66"/>
  <c r="L66"/>
  <c r="N66"/>
  <c r="C67"/>
  <c r="E67"/>
  <c r="G67"/>
  <c r="I67"/>
  <c r="K67"/>
  <c r="M67"/>
  <c r="O67"/>
  <c r="B69"/>
  <c r="D69"/>
  <c r="H69"/>
  <c r="J69"/>
  <c r="L69"/>
  <c r="N69"/>
  <c r="C70"/>
  <c r="E70"/>
  <c r="G70"/>
  <c r="I70"/>
  <c r="K70"/>
  <c r="M70"/>
  <c r="O70"/>
  <c r="B75"/>
  <c r="D75"/>
  <c r="F75"/>
  <c r="H75"/>
  <c r="J75"/>
  <c r="L75"/>
  <c r="N75"/>
  <c r="C76"/>
  <c r="E76"/>
  <c r="G76"/>
  <c r="I76"/>
  <c r="K76"/>
  <c r="M76"/>
  <c r="O76"/>
  <c r="B78"/>
  <c r="B127"/>
  <c r="D127"/>
  <c r="F127"/>
  <c r="H127"/>
  <c r="J127"/>
  <c r="L127"/>
  <c r="N127"/>
  <c r="C128"/>
  <c r="E128"/>
  <c r="G128"/>
  <c r="I128"/>
  <c r="K128"/>
  <c r="M128"/>
  <c r="O128"/>
  <c r="B130"/>
  <c r="D130"/>
  <c r="H130"/>
  <c r="J130"/>
  <c r="L130"/>
  <c r="N130"/>
  <c r="C131"/>
  <c r="E131"/>
  <c r="G131"/>
  <c r="I131"/>
  <c r="K131"/>
  <c r="M131"/>
  <c r="O131"/>
  <c r="B136"/>
  <c r="D136"/>
  <c r="F136"/>
  <c r="H136"/>
  <c r="J136"/>
  <c r="L136"/>
  <c r="N136"/>
  <c r="C137"/>
  <c r="E137"/>
  <c r="G137"/>
  <c r="I137"/>
  <c r="K137"/>
  <c r="M137"/>
  <c r="O137"/>
  <c r="B139"/>
  <c r="P13"/>
  <c r="P22"/>
  <c r="P78" s="1"/>
  <c r="P29"/>
  <c r="P31" s="1"/>
  <c r="C43"/>
  <c r="E43"/>
  <c r="G43"/>
  <c r="I43"/>
  <c r="K43"/>
  <c r="M43"/>
  <c r="O43"/>
  <c r="P49"/>
  <c r="B51"/>
  <c r="D51"/>
  <c r="H51"/>
  <c r="J51"/>
  <c r="L51"/>
  <c r="N51"/>
  <c r="C15"/>
  <c r="C189" s="1"/>
  <c r="E15"/>
  <c r="E189" s="1"/>
  <c r="G15"/>
  <c r="G189" s="1"/>
  <c r="I15"/>
  <c r="I189" s="1"/>
  <c r="K15"/>
  <c r="K189" s="1"/>
  <c r="M15"/>
  <c r="M189" s="1"/>
  <c r="O15"/>
  <c r="O189" s="1"/>
  <c r="P21"/>
  <c r="B23"/>
  <c r="B190" s="1"/>
  <c r="B193" s="1"/>
  <c r="D23"/>
  <c r="D190" s="1"/>
  <c r="D193" s="1"/>
  <c r="H23"/>
  <c r="H190" s="1"/>
  <c r="H193" s="1"/>
  <c r="J23"/>
  <c r="J190" s="1"/>
  <c r="J193" s="1"/>
  <c r="L23"/>
  <c r="L190" s="1"/>
  <c r="L193" s="1"/>
  <c r="N23"/>
  <c r="N190" s="1"/>
  <c r="N193" s="1"/>
  <c r="P41"/>
  <c r="P43" s="1"/>
  <c r="P50"/>
  <c r="P57"/>
  <c r="P59" s="1"/>
  <c r="C66"/>
  <c r="E66"/>
  <c r="G66"/>
  <c r="I66"/>
  <c r="K66"/>
  <c r="M66"/>
  <c r="O66"/>
  <c r="B67"/>
  <c r="D67"/>
  <c r="F67"/>
  <c r="H67"/>
  <c r="J67"/>
  <c r="L67"/>
  <c r="N67"/>
  <c r="C75"/>
  <c r="E75"/>
  <c r="G75"/>
  <c r="I75"/>
  <c r="K75"/>
  <c r="M75"/>
  <c r="O75"/>
  <c r="B76"/>
  <c r="D76"/>
  <c r="F76"/>
  <c r="H76"/>
  <c r="J76"/>
  <c r="L76"/>
  <c r="N76"/>
  <c r="C127"/>
  <c r="E127"/>
  <c r="G127"/>
  <c r="I127"/>
  <c r="K127"/>
  <c r="M127"/>
  <c r="O127"/>
  <c r="B128"/>
  <c r="D128"/>
  <c r="F128"/>
  <c r="H128"/>
  <c r="J128"/>
  <c r="L128"/>
  <c r="N128"/>
  <c r="C136"/>
  <c r="E136"/>
  <c r="G136"/>
  <c r="I136"/>
  <c r="K136"/>
  <c r="M136"/>
  <c r="O136"/>
  <c r="B137"/>
  <c r="D137"/>
  <c r="F137"/>
  <c r="H137"/>
  <c r="J137"/>
  <c r="L137"/>
  <c r="N137"/>
  <c r="P192" i="66" l="1"/>
  <c r="E192" i="68"/>
  <c r="E193"/>
  <c r="M192"/>
  <c r="M193"/>
  <c r="P193"/>
  <c r="I193"/>
  <c r="I192"/>
  <c r="P193" i="62"/>
  <c r="P192"/>
  <c r="P193" i="53"/>
  <c r="P191" i="51"/>
  <c r="P140"/>
  <c r="P137"/>
  <c r="P70"/>
  <c r="P67"/>
  <c r="M193"/>
  <c r="M192"/>
  <c r="I193"/>
  <c r="I192"/>
  <c r="E193"/>
  <c r="E192"/>
  <c r="P131"/>
  <c r="P128"/>
  <c r="P69"/>
  <c r="P66"/>
  <c r="N192"/>
  <c r="L192"/>
  <c r="H192"/>
  <c r="D192"/>
  <c r="B192"/>
  <c r="P15"/>
  <c r="P189" s="1"/>
  <c r="P139"/>
  <c r="J192"/>
  <c r="P130"/>
  <c r="P127"/>
  <c r="O193"/>
  <c r="O192"/>
  <c r="K193"/>
  <c r="K192"/>
  <c r="G193"/>
  <c r="G192"/>
  <c r="C193"/>
  <c r="C192"/>
  <c r="P79"/>
  <c r="P76"/>
  <c r="P51"/>
  <c r="P75"/>
  <c r="P23"/>
  <c r="P190" s="1"/>
  <c r="P136"/>
  <c r="P192" l="1"/>
  <c r="P193"/>
</calcChain>
</file>

<file path=xl/sharedStrings.xml><?xml version="1.0" encoding="utf-8"?>
<sst xmlns="http://schemas.openxmlformats.org/spreadsheetml/2006/main" count="2220" uniqueCount="232">
  <si>
    <t>OBSAH: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</si>
  <si>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</si>
  <si>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</si>
  <si>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</si>
  <si>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</si>
  <si>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</si>
  <si>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</si>
  <si>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</si>
  <si>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</si>
  <si>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</si>
  <si>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</si>
  <si>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</si>
  <si>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</si>
  <si>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</si>
  <si>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</si>
  <si>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</si>
  <si>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</si>
  <si>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</si>
  <si>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</si>
  <si>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</si>
  <si>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</si>
  <si>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</si>
  <si>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</si>
  <si>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</si>
  <si>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</si>
  <si>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</si>
  <si>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</si>
  <si>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</si>
  <si>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</si>
  <si>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</si>
  <si>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>Kuchař - číšník pro pohostinství  65-51-H/002</t>
  </si>
  <si>
    <t>PŘÍLOHA Č. 12</t>
  </si>
  <si>
    <t>Příloha č. 12</t>
  </si>
  <si>
    <t>Tabulka č. 1a</t>
  </si>
  <si>
    <t>Tabulka č. 1b</t>
  </si>
  <si>
    <t>Graf č. 1a</t>
  </si>
  <si>
    <t>Graf č. 1b</t>
  </si>
  <si>
    <t>Tabulka č. 2a</t>
  </si>
  <si>
    <t>Tabulka č. 2b</t>
  </si>
  <si>
    <t>Graf č. 2a</t>
  </si>
  <si>
    <t>Graf č. 2b</t>
  </si>
  <si>
    <t>Graf č. 3b</t>
  </si>
  <si>
    <t>Graf č. 3a</t>
  </si>
  <si>
    <t>Tabulka č. 3b</t>
  </si>
  <si>
    <t>Tabulka č. 3a</t>
  </si>
  <si>
    <t>Graf č. 4b</t>
  </si>
  <si>
    <t>Graf č. 4a</t>
  </si>
  <si>
    <t>Tabulka č. 4b</t>
  </si>
  <si>
    <t>Tabulka č. 4a</t>
  </si>
  <si>
    <t>Tabulka č. 5a</t>
  </si>
  <si>
    <t>Tabulka č. 5b</t>
  </si>
  <si>
    <t>Graf č. 5a</t>
  </si>
  <si>
    <t>Graf č. 5b</t>
  </si>
  <si>
    <t>Graf č. 6a</t>
  </si>
  <si>
    <t>Graf č. 6b</t>
  </si>
  <si>
    <t>Tabulka č. 6a</t>
  </si>
  <si>
    <t>Tabulka č. 6b</t>
  </si>
  <si>
    <t>Tabulka č. 7a</t>
  </si>
  <si>
    <t>Tabulka č. 7b</t>
  </si>
  <si>
    <t>Graf č. 7a</t>
  </si>
  <si>
    <t>Graf č. 7b</t>
  </si>
  <si>
    <t>Graf č. 8b</t>
  </si>
  <si>
    <t>Graf č. 8a</t>
  </si>
  <si>
    <t>Tabulka č. 8b</t>
  </si>
  <si>
    <t>Tabulka č. 8a</t>
  </si>
  <si>
    <t>Graf č. 9b</t>
  </si>
  <si>
    <t>Graf č. 9a</t>
  </si>
  <si>
    <t>Tabulka č. 9b</t>
  </si>
  <si>
    <t>Tabulka č. 9a</t>
  </si>
  <si>
    <t>Tabulka č. 10a</t>
  </si>
  <si>
    <t>Tabulka č. 10b</t>
  </si>
  <si>
    <t>Graf č. 10a</t>
  </si>
  <si>
    <t>Graf č. 10b</t>
  </si>
  <si>
    <t>Graf č. 11a</t>
  </si>
  <si>
    <t>Graf č. 11b</t>
  </si>
  <si>
    <t>TEORETICKÉ 
VYUČOVÁNÍ</t>
  </si>
  <si>
    <t>Průměr ČR</t>
  </si>
  <si>
    <t>PRAKTICKÉ 
VYUČOVÁNÍ</t>
  </si>
  <si>
    <t>TEORETICKÉ VYUČOVÁNÍ</t>
  </si>
  <si>
    <t>Pořadí</t>
  </si>
  <si>
    <t>Kód oboru</t>
  </si>
  <si>
    <t>Název oboru vzdělání</t>
  </si>
  <si>
    <t>Průměrná hodnota normativu MP</t>
  </si>
  <si>
    <t>Normativ MP na 1 žáka v roce 2009</t>
  </si>
  <si>
    <t>v roce 2009</t>
  </si>
  <si>
    <t>Truhlář</t>
  </si>
  <si>
    <t>Zedník</t>
  </si>
  <si>
    <t>Opravář zemědělských strojů</t>
  </si>
  <si>
    <t>6551H002</t>
  </si>
  <si>
    <t>Kuchař - číšník pro pohostinství</t>
  </si>
  <si>
    <t>Kadeřník</t>
  </si>
  <si>
    <t>Normativ MP na 1 žáka v roce 2010</t>
  </si>
  <si>
    <t>OBORY VZDĚLÁNÍ POSKYTUJÍCÍ STŘEDNÍ VZDĚLÁNÍ 
S VÝUČNÍM LISTEM</t>
  </si>
  <si>
    <t>("H")</t>
  </si>
  <si>
    <t>v roce 2010</t>
  </si>
  <si>
    <t>Porovnání krajských normativů mzdových prostředků
 stanovených jednotlivými krajskými úřady pro krajské a obecní školství
 v roce 2011</t>
  </si>
  <si>
    <t>Normativ mzdových prostředků (MP) v jednotlivých krajích v roce 2011 v porovnání s roky 2010 a 2009</t>
  </si>
  <si>
    <t>Normativ MP pedagogů na 1 žáka</t>
  </si>
  <si>
    <t>Normativ MP nepedagogů na 1 žáka</t>
  </si>
  <si>
    <t>Normativ MP celkem na 1 žáka</t>
  </si>
  <si>
    <t>Tabulka č. 1c</t>
  </si>
  <si>
    <t>Meziroční změna 
normativu MP pedagogů 
na 1 žáka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</si>
  <si>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</si>
  <si>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</si>
  <si>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</si>
  <si>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</si>
  <si>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Tabulka č. 1d</t>
  </si>
  <si>
    <t>Meziroční změna 
normativu MP nepedagogů 
na 1 žáka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</si>
  <si>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</si>
  <si>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</si>
  <si>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</si>
  <si>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</si>
  <si>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>PRAKTICKÉ  VYUČOVÁNÍ</t>
  </si>
  <si>
    <t>Tabulka č. 1e</t>
  </si>
  <si>
    <t>Tabulka č. 1f</t>
  </si>
  <si>
    <r>
      <t>CELKEM NA OBOR VZDĚLÁNÍ</t>
    </r>
    <r>
      <rPr>
        <b/>
        <sz val="14"/>
        <rFont val="Arial"/>
        <family val="2"/>
        <charset val="238"/>
      </rPr>
      <t xml:space="preserve"> (tj. normativ MP pedagogických i nepedagogických pracovníků celkem pro teoretické + praktické vyučování)</t>
    </r>
  </si>
  <si>
    <t>Tabulka č. 1g</t>
  </si>
  <si>
    <t>Normativ MP na 1 žáka v roce 2011</t>
  </si>
  <si>
    <t>Změna normativu MP 2011/2010 (v %)</t>
  </si>
  <si>
    <t>Změna normativu MP 2011-2010 (v Kč)</t>
  </si>
  <si>
    <t>Graf č. 1c</t>
  </si>
  <si>
    <t xml:space="preserve">Průměrná hodnota normativu mzdových prostředků (MP) stanoveného jednotlivými kraji v roce 2011 v porovnání s roky 2010 a 2009 </t>
  </si>
  <si>
    <t>Změna 2011 ku 2010</t>
  </si>
  <si>
    <t>Změna 2010 ku 2009</t>
  </si>
  <si>
    <t>Počet žáků 
ve šk. r. 2010/2011</t>
  </si>
  <si>
    <t>v roce 2011</t>
  </si>
  <si>
    <t>v %</t>
  </si>
  <si>
    <t>v Kč</t>
  </si>
  <si>
    <t>Celkový normativ MP</t>
  </si>
  <si>
    <t>Normativ MP pedagogických pracovníků</t>
  </si>
  <si>
    <t>Normativ MP nepedagogických pracovníků</t>
  </si>
  <si>
    <t>Poznámka: počet žáků ve školním roce 2010/2011 v denní formě vzdělávání (podle stavu k 30.9.2010). TV = teoretické vyučování, PV = praktické vyučování.</t>
  </si>
  <si>
    <t>Kuchař - číšník</t>
  </si>
  <si>
    <t>Mechanik opravář motorových vozidel</t>
  </si>
  <si>
    <t>Strojní mechanik</t>
  </si>
  <si>
    <t>Prodavač</t>
  </si>
  <si>
    <t>Cukrář</t>
  </si>
  <si>
    <t>2351H01</t>
  </si>
  <si>
    <t>2368H01</t>
  </si>
  <si>
    <t>2954H01</t>
  </si>
  <si>
    <t>3356H01</t>
  </si>
  <si>
    <t>3667H01</t>
  </si>
  <si>
    <t>4155H01</t>
  </si>
  <si>
    <t>6551H01</t>
  </si>
  <si>
    <t>6651H01</t>
  </si>
  <si>
    <t>6951H01</t>
  </si>
  <si>
    <t>Vybrané obory vzdělání středních škol kategorie "H"</t>
  </si>
  <si>
    <t xml:space="preserve">(3leté obory vzdělání poskytující střední vzdělání s výučním listem) </t>
  </si>
  <si>
    <t>Kuchař - číšník - TV</t>
  </si>
  <si>
    <t>Kuchař - číšník - PV</t>
  </si>
  <si>
    <t>Mechanik opravář motorových vozidel - TV</t>
  </si>
  <si>
    <t>Mechanik opravář motorových vozidel - PV</t>
  </si>
  <si>
    <t>Kadeřník - TV</t>
  </si>
  <si>
    <t>Kadeřník - PV</t>
  </si>
  <si>
    <t>Truhlář - TV</t>
  </si>
  <si>
    <t>Truhlář - PV</t>
  </si>
  <si>
    <t>Opravář zemědělských strojů - TV</t>
  </si>
  <si>
    <t>Opravář zemědělských strojů - PV</t>
  </si>
  <si>
    <t>Strojní mechanik - TV</t>
  </si>
  <si>
    <t>Strojní mechanik - PV</t>
  </si>
  <si>
    <t>Prodavač - TV</t>
  </si>
  <si>
    <t>Prodavač - PV</t>
  </si>
  <si>
    <t>Kuchař - číšník pro pohostinství - TV</t>
  </si>
  <si>
    <t>Kuchař - číšník pro pohostinství - PV</t>
  </si>
  <si>
    <t>Cukrář - TV</t>
  </si>
  <si>
    <t>Cukrář - PV</t>
  </si>
  <si>
    <t>Zedník - TV</t>
  </si>
  <si>
    <t>Zedník - PV</t>
  </si>
  <si>
    <t>Strojní mechanik  23-51-H/01</t>
  </si>
  <si>
    <t>Mechanik opravář motorových vozidel  23-68-H/01</t>
  </si>
  <si>
    <t>Tabulka č. 2c</t>
  </si>
  <si>
    <t>Tabulka č. 2d</t>
  </si>
  <si>
    <t>Tabulka č. 2e</t>
  </si>
  <si>
    <t>Tabulka č. 2f</t>
  </si>
  <si>
    <t>Tabulka č. 2g</t>
  </si>
  <si>
    <t>Graf č. 2c</t>
  </si>
  <si>
    <t>Cukrář  29-54-H/01</t>
  </si>
  <si>
    <t>Graf č. 3c</t>
  </si>
  <si>
    <t>Tabulka č. 3g</t>
  </si>
  <si>
    <t>Tabulka č. 3f</t>
  </si>
  <si>
    <t>Tabulka č. 3e</t>
  </si>
  <si>
    <t>Tabulka č. 3d</t>
  </si>
  <si>
    <t>Tabulka č. 3c</t>
  </si>
  <si>
    <t>Truhlář  33-56-H/01</t>
  </si>
  <si>
    <t>Graf č. 4c</t>
  </si>
  <si>
    <t>Tabulka č. 4g</t>
  </si>
  <si>
    <t>Tabulka č. 4f</t>
  </si>
  <si>
    <t>Tabulka č. 4e</t>
  </si>
  <si>
    <t>Tabulka č. 4d</t>
  </si>
  <si>
    <t>Tabulka č. 4c</t>
  </si>
  <si>
    <t>Zedník  36-67-H/01</t>
  </si>
  <si>
    <t>Graf č. 5c</t>
  </si>
  <si>
    <t>Tabulka č. 5g</t>
  </si>
  <si>
    <t>Tabulka č. 5f</t>
  </si>
  <si>
    <t>Tabulka č. 5e</t>
  </si>
  <si>
    <t>Tabulka č. 5d</t>
  </si>
  <si>
    <t>Tabulka č. 5c</t>
  </si>
  <si>
    <t>Opravář zemědělských strojů  41-55-H/01</t>
  </si>
  <si>
    <t>Graf č. 6c</t>
  </si>
  <si>
    <t>Tabulka č. 6g</t>
  </si>
  <si>
    <t>Tabulka č. 6f</t>
  </si>
  <si>
    <t>Tabulka č. 6e</t>
  </si>
  <si>
    <t>Tabulka č. 6d</t>
  </si>
  <si>
    <t>Tabulka č. 6c</t>
  </si>
  <si>
    <t>Kuchař - číšník  65-51-H/01</t>
  </si>
  <si>
    <t>Graf č. 8c</t>
  </si>
  <si>
    <t>Tabulka č. 8g</t>
  </si>
  <si>
    <t>Tabulka č. 8f</t>
  </si>
  <si>
    <t>Tabulka č. 8e</t>
  </si>
  <si>
    <t>Tabulka č. 8d</t>
  </si>
  <si>
    <t>Tabulka č. 8c</t>
  </si>
  <si>
    <t>Prodavač  66-51-H/01</t>
  </si>
  <si>
    <t>Graf č. 9c</t>
  </si>
  <si>
    <t>Tabulka č. 9g</t>
  </si>
  <si>
    <t>Tabulka č. 9f</t>
  </si>
  <si>
    <t>Tabulka č. 9e</t>
  </si>
  <si>
    <t>Tabulka č. 9d</t>
  </si>
  <si>
    <t>Tabulka č. 9c</t>
  </si>
  <si>
    <t>Kadeřník  69-51-H/01</t>
  </si>
  <si>
    <t>Graf č. 10c</t>
  </si>
  <si>
    <t>Tabulka č. 10g</t>
  </si>
  <si>
    <t>Tabulka č. 10f</t>
  </si>
  <si>
    <t>Tabulka č. 10e</t>
  </si>
  <si>
    <t>Tabulka č. 10d</t>
  </si>
  <si>
    <t>Tabulka č. 10c</t>
  </si>
  <si>
    <t>Graf č. 7c</t>
  </si>
  <si>
    <t>Tabulka č. 7g</t>
  </si>
  <si>
    <t>Tabulka č. 7f</t>
  </si>
  <si>
    <t>Tabulka č. 7e</t>
  </si>
  <si>
    <t>Tabulka č. 7d</t>
  </si>
  <si>
    <t>Tabulka č. 7c</t>
  </si>
  <si>
    <t>Tabulka č. 11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</si>
</sst>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;\-0;&quot; --- &quot;"/>
    <numFmt numFmtId="168" formatCode="#,##0.00;\-0.00;&quot; --- &quot;"/>
    <numFmt numFmtId="169" formatCode="\+\ #,##0.00;[Red]\-\ #,##0.00"/>
    <numFmt numFmtId="170" formatCode="&quot;(&quot;#,##0&quot;.)&quot;"/>
    <numFmt numFmtId="171" formatCode="\+\ #,##0;[Red]\-\ #,##0"/>
    <numFmt numFmtId="172" formatCode="#,##0;[Red]\-\ #,##0;&quot; --- &quot;"/>
  </numFmts>
  <fonts count="35"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Arial"/>
      <family val="2"/>
      <charset val="238"/>
    </font>
    <font>
      <u/>
      <sz val="12"/>
      <color indexed="12"/>
      <name val="Times New Roman"/>
      <family val="1"/>
      <charset val="238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20"/>
      <name val="Arial"/>
      <family val="2"/>
      <charset val="238"/>
    </font>
    <font>
      <b/>
      <i/>
      <sz val="13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u/>
      <sz val="16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20"/>
      <color rgb="FFFF0000"/>
      <name val="Arial"/>
      <family val="2"/>
      <charset val="238"/>
    </font>
    <font>
      <b/>
      <u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51">
    <xf numFmtId="0" fontId="0" fillId="0" borderId="0" xfId="0"/>
    <xf numFmtId="0" fontId="10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0" fontId="14" fillId="0" borderId="0" xfId="1" applyFont="1" applyAlignment="1" applyProtection="1"/>
    <xf numFmtId="0" fontId="12" fillId="0" borderId="1" xfId="0" applyFont="1" applyBorder="1"/>
    <xf numFmtId="0" fontId="10" fillId="0" borderId="1" xfId="0" applyFont="1" applyBorder="1"/>
    <xf numFmtId="0" fontId="5" fillId="3" borderId="0" xfId="4" applyFill="1"/>
    <xf numFmtId="0" fontId="15" fillId="0" borderId="0" xfId="3" applyFont="1" applyAlignment="1">
      <alignment horizontal="right"/>
    </xf>
    <xf numFmtId="0" fontId="2" fillId="3" borderId="0" xfId="4" applyFont="1" applyFill="1"/>
    <xf numFmtId="0" fontId="5" fillId="2" borderId="0" xfId="4" applyFill="1"/>
    <xf numFmtId="0" fontId="2" fillId="3" borderId="2" xfId="4" applyFont="1" applyFill="1" applyBorder="1" applyAlignment="1">
      <alignment horizontal="center" textRotation="90" wrapText="1"/>
    </xf>
    <xf numFmtId="0" fontId="2" fillId="3" borderId="3" xfId="4" applyFont="1" applyFill="1" applyBorder="1" applyAlignment="1">
      <alignment horizontal="center" textRotation="90" wrapText="1"/>
    </xf>
    <xf numFmtId="0" fontId="2" fillId="3" borderId="0" xfId="4" applyFont="1" applyFill="1" applyAlignment="1">
      <alignment textRotation="90" wrapText="1"/>
    </xf>
    <xf numFmtId="0" fontId="2" fillId="3" borderId="0" xfId="4" applyFont="1" applyFill="1" applyAlignment="1">
      <alignment wrapText="1"/>
    </xf>
    <xf numFmtId="0" fontId="17" fillId="4" borderId="4" xfId="4" applyFont="1" applyFill="1" applyBorder="1" applyAlignment="1">
      <alignment horizontal="center" vertical="center"/>
    </xf>
    <xf numFmtId="0" fontId="2" fillId="4" borderId="5" xfId="4" applyFont="1" applyFill="1" applyBorder="1" applyAlignment="1">
      <alignment horizontal="center" textRotation="90" wrapText="1"/>
    </xf>
    <xf numFmtId="0" fontId="13" fillId="4" borderId="6" xfId="4" applyFont="1" applyFill="1" applyBorder="1" applyAlignment="1">
      <alignment horizontal="center" textRotation="90" wrapText="1"/>
    </xf>
    <xf numFmtId="0" fontId="2" fillId="3" borderId="7" xfId="4" applyFont="1" applyFill="1" applyBorder="1" applyAlignment="1">
      <alignment horizontal="left"/>
    </xf>
    <xf numFmtId="3" fontId="2" fillId="3" borderId="8" xfId="4" applyNumberFormat="1" applyFont="1" applyFill="1" applyBorder="1" applyAlignment="1">
      <alignment horizontal="left"/>
    </xf>
    <xf numFmtId="3" fontId="5" fillId="3" borderId="0" xfId="4" applyNumberFormat="1" applyFill="1" applyAlignment="1">
      <alignment horizontal="center"/>
    </xf>
    <xf numFmtId="0" fontId="2" fillId="3" borderId="8" xfId="4" applyFont="1" applyFill="1" applyBorder="1" applyAlignment="1">
      <alignment horizontal="left"/>
    </xf>
    <xf numFmtId="3" fontId="2" fillId="3" borderId="9" xfId="4" applyNumberFormat="1" applyFont="1" applyFill="1" applyBorder="1" applyAlignment="1">
      <alignment horizontal="left"/>
    </xf>
    <xf numFmtId="0" fontId="2" fillId="3" borderId="10" xfId="4" applyFont="1" applyFill="1" applyBorder="1" applyAlignment="1">
      <alignment horizontal="left"/>
    </xf>
    <xf numFmtId="3" fontId="8" fillId="3" borderId="11" xfId="5" applyNumberFormat="1" applyFont="1" applyFill="1" applyBorder="1" applyAlignment="1">
      <alignment horizontal="center"/>
    </xf>
    <xf numFmtId="3" fontId="8" fillId="3" borderId="0" xfId="5" applyNumberFormat="1" applyFont="1" applyFill="1" applyBorder="1" applyAlignment="1">
      <alignment horizontal="center"/>
    </xf>
    <xf numFmtId="165" fontId="13" fillId="3" borderId="0" xfId="4" applyNumberFormat="1" applyFont="1" applyFill="1" applyBorder="1" applyAlignment="1">
      <alignment horizontal="center"/>
    </xf>
    <xf numFmtId="168" fontId="19" fillId="3" borderId="18" xfId="5" applyNumberFormat="1" applyFont="1" applyFill="1" applyBorder="1" applyAlignment="1" applyProtection="1">
      <alignment horizontal="center"/>
      <protection locked="0"/>
    </xf>
    <xf numFmtId="167" fontId="19" fillId="3" borderId="18" xfId="5" applyNumberFormat="1" applyFont="1" applyFill="1" applyBorder="1" applyAlignment="1" applyProtection="1">
      <alignment horizontal="center"/>
      <protection locked="0"/>
    </xf>
    <xf numFmtId="167" fontId="19" fillId="3" borderId="22" xfId="5" applyNumberFormat="1" applyFont="1" applyFill="1" applyBorder="1" applyAlignment="1" applyProtection="1">
      <alignment horizontal="center"/>
      <protection locked="0"/>
    </xf>
    <xf numFmtId="0" fontId="2" fillId="3" borderId="0" xfId="4" applyFont="1" applyFill="1" applyBorder="1" applyAlignment="1">
      <alignment horizontal="left"/>
    </xf>
    <xf numFmtId="165" fontId="13" fillId="0" borderId="23" xfId="4" applyNumberFormat="1" applyFont="1" applyFill="1" applyBorder="1" applyAlignment="1">
      <alignment horizontal="center"/>
    </xf>
    <xf numFmtId="166" fontId="13" fillId="0" borderId="23" xfId="4" applyNumberFormat="1" applyFont="1" applyFill="1" applyBorder="1" applyAlignment="1">
      <alignment horizontal="center"/>
    </xf>
    <xf numFmtId="0" fontId="4" fillId="3" borderId="0" xfId="4" applyFont="1" applyFill="1" applyAlignment="1">
      <alignment horizontal="right"/>
    </xf>
    <xf numFmtId="0" fontId="4" fillId="3" borderId="0" xfId="4" applyFont="1" applyFill="1"/>
    <xf numFmtId="0" fontId="16" fillId="3" borderId="0" xfId="4" applyFont="1" applyFill="1" applyAlignment="1">
      <alignment horizontal="right"/>
    </xf>
    <xf numFmtId="0" fontId="2" fillId="3" borderId="26" xfId="4" applyFont="1" applyFill="1" applyBorder="1" applyAlignment="1">
      <alignment horizontal="center" textRotation="90" wrapText="1"/>
    </xf>
    <xf numFmtId="0" fontId="13" fillId="4" borderId="27" xfId="4" applyFont="1" applyFill="1" applyBorder="1" applyAlignment="1">
      <alignment horizontal="center" textRotation="90" wrapText="1"/>
    </xf>
    <xf numFmtId="0" fontId="2" fillId="3" borderId="24" xfId="4" applyFont="1" applyFill="1" applyBorder="1" applyAlignment="1">
      <alignment horizontal="center"/>
    </xf>
    <xf numFmtId="0" fontId="13" fillId="3" borderId="28" xfId="4" applyFont="1" applyFill="1" applyBorder="1" applyAlignment="1">
      <alignment horizontal="center" textRotation="90" wrapText="1"/>
    </xf>
    <xf numFmtId="168" fontId="4" fillId="3" borderId="14" xfId="5" applyNumberFormat="1" applyFont="1" applyFill="1" applyBorder="1" applyAlignment="1" applyProtection="1">
      <alignment horizontal="center"/>
      <protection locked="0"/>
    </xf>
    <xf numFmtId="168" fontId="4" fillId="3" borderId="17" xfId="5" applyNumberFormat="1" applyFont="1" applyFill="1" applyBorder="1" applyAlignment="1" applyProtection="1">
      <alignment horizontal="center"/>
      <protection locked="0"/>
    </xf>
    <xf numFmtId="167" fontId="4" fillId="3" borderId="17" xfId="5" applyNumberFormat="1" applyFont="1" applyFill="1" applyBorder="1" applyAlignment="1" applyProtection="1">
      <alignment horizontal="center"/>
      <protection locked="0"/>
    </xf>
    <xf numFmtId="167" fontId="4" fillId="3" borderId="21" xfId="5" applyNumberFormat="1" applyFont="1" applyFill="1" applyBorder="1" applyAlignment="1" applyProtection="1">
      <alignment horizontal="center"/>
      <protection locked="0"/>
    </xf>
    <xf numFmtId="3" fontId="18" fillId="3" borderId="0" xfId="5" applyNumberFormat="1" applyFont="1" applyFill="1" applyBorder="1" applyAlignment="1">
      <alignment horizontal="center"/>
    </xf>
    <xf numFmtId="0" fontId="2" fillId="3" borderId="29" xfId="4" applyFont="1" applyFill="1" applyBorder="1" applyAlignment="1">
      <alignment horizontal="left"/>
    </xf>
    <xf numFmtId="0" fontId="2" fillId="3" borderId="30" xfId="4" applyFont="1" applyFill="1" applyBorder="1" applyAlignment="1">
      <alignment horizontal="left"/>
    </xf>
    <xf numFmtId="0" fontId="2" fillId="3" borderId="31" xfId="4" applyFont="1" applyFill="1" applyBorder="1" applyAlignment="1">
      <alignment horizontal="left"/>
    </xf>
    <xf numFmtId="0" fontId="13" fillId="0" borderId="29" xfId="4" applyFont="1" applyFill="1" applyBorder="1"/>
    <xf numFmtId="0" fontId="13" fillId="0" borderId="32" xfId="4" applyFont="1" applyFill="1" applyBorder="1"/>
    <xf numFmtId="166" fontId="13" fillId="0" borderId="33" xfId="4" applyNumberFormat="1" applyFont="1" applyFill="1" applyBorder="1" applyAlignment="1">
      <alignment horizontal="center"/>
    </xf>
    <xf numFmtId="166" fontId="13" fillId="0" borderId="21" xfId="4" applyNumberFormat="1" applyFont="1" applyFill="1" applyBorder="1" applyAlignment="1">
      <alignment horizontal="center"/>
    </xf>
    <xf numFmtId="166" fontId="13" fillId="0" borderId="22" xfId="4" applyNumberFormat="1" applyFont="1" applyFill="1" applyBorder="1" applyAlignment="1">
      <alignment horizontal="center"/>
    </xf>
    <xf numFmtId="165" fontId="13" fillId="0" borderId="34" xfId="4" applyNumberFormat="1" applyFont="1" applyFill="1" applyBorder="1" applyAlignment="1">
      <alignment horizontal="center"/>
    </xf>
    <xf numFmtId="165" fontId="13" fillId="0" borderId="14" xfId="4" applyNumberFormat="1" applyFont="1" applyFill="1" applyBorder="1" applyAlignment="1">
      <alignment horizontal="center"/>
    </xf>
    <xf numFmtId="165" fontId="13" fillId="0" borderId="15" xfId="4" applyNumberFormat="1" applyFont="1" applyFill="1" applyBorder="1" applyAlignment="1">
      <alignment horizontal="center"/>
    </xf>
    <xf numFmtId="3" fontId="2" fillId="3" borderId="34" xfId="5" applyNumberFormat="1" applyFont="1" applyFill="1" applyBorder="1" applyAlignment="1">
      <alignment horizontal="center"/>
    </xf>
    <xf numFmtId="3" fontId="2" fillId="3" borderId="14" xfId="5" applyNumberFormat="1" applyFont="1" applyFill="1" applyBorder="1" applyAlignment="1">
      <alignment horizontal="center"/>
    </xf>
    <xf numFmtId="3" fontId="13" fillId="3" borderId="15" xfId="5" applyNumberFormat="1" applyFont="1" applyFill="1" applyBorder="1" applyAlignment="1">
      <alignment horizontal="center"/>
    </xf>
    <xf numFmtId="3" fontId="4" fillId="3" borderId="35" xfId="5" applyNumberFormat="1" applyFont="1" applyFill="1" applyBorder="1" applyAlignment="1">
      <alignment horizontal="center"/>
    </xf>
    <xf numFmtId="3" fontId="4" fillId="3" borderId="17" xfId="5" applyNumberFormat="1" applyFont="1" applyFill="1" applyBorder="1" applyAlignment="1">
      <alignment horizontal="center"/>
    </xf>
    <xf numFmtId="3" fontId="19" fillId="3" borderId="18" xfId="5" applyNumberFormat="1" applyFont="1" applyFill="1" applyBorder="1" applyAlignment="1">
      <alignment horizontal="center"/>
    </xf>
    <xf numFmtId="3" fontId="4" fillId="3" borderId="36" xfId="5" applyNumberFormat="1" applyFont="1" applyFill="1" applyBorder="1" applyAlignment="1">
      <alignment horizontal="center"/>
    </xf>
    <xf numFmtId="3" fontId="4" fillId="3" borderId="37" xfId="5" applyNumberFormat="1" applyFont="1" applyFill="1" applyBorder="1" applyAlignment="1">
      <alignment horizontal="center"/>
    </xf>
    <xf numFmtId="3" fontId="19" fillId="3" borderId="38" xfId="5" applyNumberFormat="1" applyFont="1" applyFill="1" applyBorder="1" applyAlignment="1">
      <alignment horizontal="center"/>
    </xf>
    <xf numFmtId="168" fontId="19" fillId="3" borderId="39" xfId="5" applyNumberFormat="1" applyFont="1" applyFill="1" applyBorder="1" applyAlignment="1" applyProtection="1">
      <alignment horizontal="center"/>
      <protection locked="0"/>
    </xf>
    <xf numFmtId="0" fontId="5" fillId="0" borderId="0" xfId="4" applyFill="1"/>
    <xf numFmtId="0" fontId="15" fillId="0" borderId="0" xfId="2" applyFont="1" applyFill="1" applyAlignment="1">
      <alignment horizontal="right"/>
    </xf>
    <xf numFmtId="0" fontId="5" fillId="2" borderId="0" xfId="2" applyFill="1"/>
    <xf numFmtId="0" fontId="2" fillId="2" borderId="0" xfId="2" applyFont="1" applyFill="1" applyBorder="1"/>
    <xf numFmtId="0" fontId="16" fillId="0" borderId="0" xfId="4" applyFont="1" applyFill="1" applyAlignment="1">
      <alignment horizontal="right"/>
    </xf>
    <xf numFmtId="0" fontId="9" fillId="0" borderId="0" xfId="0" applyFont="1"/>
    <xf numFmtId="0" fontId="2" fillId="0" borderId="33" xfId="0" applyFont="1" applyBorder="1" applyAlignment="1">
      <alignment horizontal="center" vertical="center" wrapText="1"/>
    </xf>
    <xf numFmtId="3" fontId="4" fillId="0" borderId="34" xfId="0" applyNumberFormat="1" applyFont="1" applyBorder="1" applyAlignment="1">
      <alignment horizontal="right" indent="1"/>
    </xf>
    <xf numFmtId="3" fontId="4" fillId="0" borderId="14" xfId="0" applyNumberFormat="1" applyFont="1" applyBorder="1" applyAlignment="1">
      <alignment horizontal="right" indent="1"/>
    </xf>
    <xf numFmtId="3" fontId="4" fillId="0" borderId="15" xfId="0" applyNumberFormat="1" applyFont="1" applyBorder="1" applyAlignment="1">
      <alignment horizontal="right" indent="1"/>
    </xf>
    <xf numFmtId="0" fontId="4" fillId="0" borderId="12" xfId="0" applyFont="1" applyBorder="1" applyAlignment="1">
      <alignment horizontal="right"/>
    </xf>
    <xf numFmtId="169" fontId="4" fillId="0" borderId="34" xfId="0" applyNumberFormat="1" applyFont="1" applyBorder="1" applyAlignment="1">
      <alignment horizontal="right" indent="1"/>
    </xf>
    <xf numFmtId="0" fontId="23" fillId="0" borderId="0" xfId="4" applyFont="1" applyFill="1"/>
    <xf numFmtId="0" fontId="24" fillId="0" borderId="0" xfId="4" applyFont="1" applyFill="1" applyAlignment="1">
      <alignment horizontal="center"/>
    </xf>
    <xf numFmtId="0" fontId="25" fillId="0" borderId="0" xfId="4" applyFont="1" applyFill="1"/>
    <xf numFmtId="0" fontId="26" fillId="0" borderId="0" xfId="0" applyFont="1"/>
    <xf numFmtId="0" fontId="27" fillId="0" borderId="0" xfId="0" applyFont="1" applyAlignment="1">
      <alignment horizontal="center"/>
    </xf>
    <xf numFmtId="168" fontId="4" fillId="3" borderId="13" xfId="5" applyNumberFormat="1" applyFont="1" applyFill="1" applyBorder="1" applyAlignment="1" applyProtection="1">
      <alignment horizontal="center"/>
      <protection locked="0"/>
    </xf>
    <xf numFmtId="168" fontId="4" fillId="3" borderId="16" xfId="5" applyNumberFormat="1" applyFont="1" applyFill="1" applyBorder="1" applyAlignment="1" applyProtection="1">
      <alignment horizontal="center"/>
      <protection locked="0"/>
    </xf>
    <xf numFmtId="167" fontId="4" fillId="3" borderId="16" xfId="5" applyNumberFormat="1" applyFont="1" applyFill="1" applyBorder="1" applyAlignment="1" applyProtection="1">
      <alignment horizontal="center"/>
      <protection locked="0"/>
    </xf>
    <xf numFmtId="167" fontId="4" fillId="3" borderId="20" xfId="5" applyNumberFormat="1" applyFont="1" applyFill="1" applyBorder="1" applyAlignment="1" applyProtection="1">
      <alignment horizontal="center"/>
      <protection locked="0"/>
    </xf>
    <xf numFmtId="0" fontId="23" fillId="0" borderId="0" xfId="0" applyFont="1"/>
    <xf numFmtId="0" fontId="28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0" borderId="0" xfId="0" applyFont="1" applyFill="1" applyBorder="1" applyAlignment="1">
      <alignment horizontal="left"/>
    </xf>
    <xf numFmtId="168" fontId="4" fillId="3" borderId="34" xfId="5" applyNumberFormat="1" applyFont="1" applyFill="1" applyBorder="1" applyAlignment="1" applyProtection="1">
      <alignment horizontal="center"/>
      <protection locked="0"/>
    </xf>
    <xf numFmtId="168" fontId="4" fillId="3" borderId="35" xfId="5" applyNumberFormat="1" applyFont="1" applyFill="1" applyBorder="1" applyAlignment="1" applyProtection="1">
      <alignment horizontal="center"/>
      <protection locked="0"/>
    </xf>
    <xf numFmtId="167" fontId="4" fillId="3" borderId="35" xfId="5" applyNumberFormat="1" applyFont="1" applyFill="1" applyBorder="1" applyAlignment="1" applyProtection="1">
      <alignment horizontal="center"/>
      <protection locked="0"/>
    </xf>
    <xf numFmtId="167" fontId="4" fillId="3" borderId="33" xfId="5" applyNumberFormat="1" applyFont="1" applyFill="1" applyBorder="1" applyAlignment="1" applyProtection="1">
      <alignment horizontal="center"/>
      <protection locked="0"/>
    </xf>
    <xf numFmtId="3" fontId="8" fillId="3" borderId="40" xfId="5" applyNumberFormat="1" applyFont="1" applyFill="1" applyBorder="1" applyAlignment="1">
      <alignment horizontal="center"/>
    </xf>
    <xf numFmtId="0" fontId="6" fillId="3" borderId="0" xfId="4" applyFont="1" applyFill="1" applyAlignment="1">
      <alignment horizontal="center"/>
    </xf>
    <xf numFmtId="0" fontId="2" fillId="0" borderId="44" xfId="0" applyFont="1" applyBorder="1" applyAlignment="1">
      <alignment horizontal="center" vertical="center" wrapText="1"/>
    </xf>
    <xf numFmtId="0" fontId="7" fillId="2" borderId="0" xfId="6" applyFont="1" applyFill="1" applyProtection="1">
      <protection locked="0"/>
    </xf>
    <xf numFmtId="0" fontId="3" fillId="2" borderId="0" xfId="7" applyFont="1" applyFill="1" applyAlignment="1">
      <alignment horizontal="right"/>
    </xf>
    <xf numFmtId="168" fontId="4" fillId="3" borderId="43" xfId="5" applyNumberFormat="1" applyFont="1" applyFill="1" applyBorder="1" applyAlignment="1" applyProtection="1">
      <alignment horizontal="center"/>
      <protection locked="0"/>
    </xf>
    <xf numFmtId="168" fontId="4" fillId="3" borderId="48" xfId="5" applyNumberFormat="1" applyFont="1" applyFill="1" applyBorder="1" applyAlignment="1" applyProtection="1">
      <alignment horizontal="center"/>
      <protection locked="0"/>
    </xf>
    <xf numFmtId="167" fontId="4" fillId="3" borderId="48" xfId="5" applyNumberFormat="1" applyFont="1" applyFill="1" applyBorder="1" applyAlignment="1" applyProtection="1">
      <alignment horizontal="center"/>
      <protection locked="0"/>
    </xf>
    <xf numFmtId="167" fontId="4" fillId="3" borderId="44" xfId="5" applyNumberFormat="1" applyFont="1" applyFill="1" applyBorder="1" applyAlignment="1" applyProtection="1">
      <alignment horizontal="center"/>
      <protection locked="0"/>
    </xf>
    <xf numFmtId="3" fontId="4" fillId="3" borderId="0" xfId="4" applyNumberFormat="1" applyFont="1" applyFill="1" applyAlignment="1">
      <alignment horizontal="center"/>
    </xf>
    <xf numFmtId="3" fontId="8" fillId="3" borderId="5" xfId="5" applyNumberFormat="1" applyFont="1" applyFill="1" applyBorder="1" applyAlignment="1">
      <alignment horizontal="center"/>
    </xf>
    <xf numFmtId="3" fontId="18" fillId="3" borderId="10" xfId="5" applyNumberFormat="1" applyFont="1" applyFill="1" applyBorder="1" applyAlignment="1">
      <alignment horizontal="center"/>
    </xf>
    <xf numFmtId="3" fontId="4" fillId="3" borderId="0" xfId="4" applyNumberFormat="1" applyFont="1" applyFill="1"/>
    <xf numFmtId="3" fontId="29" fillId="3" borderId="0" xfId="4" applyNumberFormat="1" applyFont="1" applyFill="1"/>
    <xf numFmtId="3" fontId="8" fillId="3" borderId="49" xfId="5" applyNumberFormat="1" applyFont="1" applyFill="1" applyBorder="1" applyAlignment="1">
      <alignment horizontal="center"/>
    </xf>
    <xf numFmtId="167" fontId="29" fillId="3" borderId="0" xfId="4" applyNumberFormat="1" applyFont="1" applyFill="1"/>
    <xf numFmtId="0" fontId="25" fillId="4" borderId="5" xfId="4" applyFont="1" applyFill="1" applyBorder="1" applyAlignment="1">
      <alignment horizontal="center" textRotation="90" wrapText="1"/>
    </xf>
    <xf numFmtId="0" fontId="30" fillId="4" borderId="6" xfId="4" applyFont="1" applyFill="1" applyBorder="1" applyAlignment="1">
      <alignment horizontal="center" textRotation="90" wrapText="1"/>
    </xf>
    <xf numFmtId="2" fontId="19" fillId="3" borderId="12" xfId="5" applyNumberFormat="1" applyFont="1" applyFill="1" applyBorder="1" applyAlignment="1" applyProtection="1">
      <alignment horizontal="center"/>
      <protection locked="0"/>
    </xf>
    <xf numFmtId="168" fontId="4" fillId="3" borderId="0" xfId="4" applyNumberFormat="1" applyFont="1" applyFill="1"/>
    <xf numFmtId="2" fontId="19" fillId="3" borderId="8" xfId="5" applyNumberFormat="1" applyFont="1" applyFill="1" applyBorder="1" applyAlignment="1" applyProtection="1">
      <alignment horizontal="center"/>
      <protection locked="0"/>
    </xf>
    <xf numFmtId="3" fontId="19" fillId="3" borderId="8" xfId="5" applyNumberFormat="1" applyFont="1" applyFill="1" applyBorder="1" applyAlignment="1" applyProtection="1">
      <alignment horizontal="center"/>
      <protection locked="0"/>
    </xf>
    <xf numFmtId="3" fontId="19" fillId="3" borderId="9" xfId="5" applyNumberFormat="1" applyFont="1" applyFill="1" applyBorder="1" applyAlignment="1" applyProtection="1">
      <alignment horizontal="center"/>
      <protection locked="0"/>
    </xf>
    <xf numFmtId="0" fontId="19" fillId="0" borderId="0" xfId="4" applyFont="1" applyFill="1"/>
    <xf numFmtId="0" fontId="4" fillId="0" borderId="0" xfId="4" applyFont="1" applyFill="1"/>
    <xf numFmtId="0" fontId="4" fillId="0" borderId="0" xfId="4" applyFont="1" applyFill="1" applyAlignment="1">
      <alignment horizontal="right"/>
    </xf>
    <xf numFmtId="2" fontId="4" fillId="0" borderId="0" xfId="4" applyNumberFormat="1" applyFont="1" applyFill="1"/>
    <xf numFmtId="3" fontId="4" fillId="0" borderId="0" xfId="4" applyNumberFormat="1" applyFont="1" applyFill="1"/>
    <xf numFmtId="3" fontId="4" fillId="0" borderId="0" xfId="4" applyNumberFormat="1" applyFont="1" applyFill="1" applyAlignment="1"/>
    <xf numFmtId="164" fontId="4" fillId="3" borderId="0" xfId="4" applyNumberFormat="1" applyFont="1" applyFill="1"/>
    <xf numFmtId="0" fontId="3" fillId="3" borderId="0" xfId="4" applyFont="1" applyFill="1" applyBorder="1" applyAlignment="1">
      <alignment horizontal="left"/>
    </xf>
    <xf numFmtId="0" fontId="13" fillId="3" borderId="4" xfId="4" applyFont="1" applyFill="1" applyBorder="1"/>
    <xf numFmtId="165" fontId="13" fillId="0" borderId="50" xfId="4" applyNumberFormat="1" applyFont="1" applyFill="1" applyBorder="1" applyAlignment="1">
      <alignment horizontal="center"/>
    </xf>
    <xf numFmtId="165" fontId="13" fillId="0" borderId="51" xfId="4" applyNumberFormat="1" applyFont="1" applyFill="1" applyBorder="1" applyAlignment="1">
      <alignment horizontal="center"/>
    </xf>
    <xf numFmtId="165" fontId="13" fillId="0" borderId="10" xfId="4" applyNumberFormat="1" applyFont="1" applyFill="1" applyBorder="1" applyAlignment="1">
      <alignment horizontal="center"/>
    </xf>
    <xf numFmtId="165" fontId="13" fillId="0" borderId="52" xfId="4" applyNumberFormat="1" applyFont="1" applyFill="1" applyBorder="1" applyAlignment="1">
      <alignment horizontal="center"/>
    </xf>
    <xf numFmtId="165" fontId="13" fillId="0" borderId="53" xfId="4" applyNumberFormat="1" applyFont="1" applyFill="1" applyBorder="1" applyAlignment="1">
      <alignment horizontal="center"/>
    </xf>
    <xf numFmtId="165" fontId="13" fillId="0" borderId="54" xfId="4" applyNumberFormat="1" applyFont="1" applyFill="1" applyBorder="1" applyAlignment="1">
      <alignment horizontal="center"/>
    </xf>
    <xf numFmtId="165" fontId="13" fillId="0" borderId="28" xfId="4" applyNumberFormat="1" applyFont="1" applyFill="1" applyBorder="1" applyAlignment="1">
      <alignment horizontal="center"/>
    </xf>
    <xf numFmtId="0" fontId="13" fillId="3" borderId="46" xfId="4" applyFont="1" applyFill="1" applyBorder="1"/>
    <xf numFmtId="165" fontId="13" fillId="3" borderId="47" xfId="4" applyNumberFormat="1" applyFont="1" applyFill="1" applyBorder="1" applyAlignment="1">
      <alignment horizontal="center"/>
    </xf>
    <xf numFmtId="0" fontId="13" fillId="0" borderId="4" xfId="4" applyFont="1" applyFill="1" applyBorder="1"/>
    <xf numFmtId="166" fontId="13" fillId="0" borderId="50" xfId="4" applyNumberFormat="1" applyFont="1" applyFill="1" applyBorder="1" applyAlignment="1">
      <alignment horizontal="center"/>
    </xf>
    <xf numFmtId="166" fontId="13" fillId="0" borderId="51" xfId="4" applyNumberFormat="1" applyFont="1" applyFill="1" applyBorder="1" applyAlignment="1">
      <alignment horizontal="center"/>
    </xf>
    <xf numFmtId="166" fontId="13" fillId="0" borderId="10" xfId="4" applyNumberFormat="1" applyFont="1" applyFill="1" applyBorder="1" applyAlignment="1">
      <alignment horizontal="center"/>
    </xf>
    <xf numFmtId="166" fontId="13" fillId="0" borderId="52" xfId="4" applyNumberFormat="1" applyFont="1" applyFill="1" applyBorder="1" applyAlignment="1">
      <alignment horizontal="center"/>
    </xf>
    <xf numFmtId="166" fontId="13" fillId="0" borderId="53" xfId="4" applyNumberFormat="1" applyFont="1" applyFill="1" applyBorder="1" applyAlignment="1">
      <alignment horizontal="center"/>
    </xf>
    <xf numFmtId="166" fontId="13" fillId="0" borderId="54" xfId="4" applyNumberFormat="1" applyFont="1" applyFill="1" applyBorder="1" applyAlignment="1">
      <alignment horizontal="center"/>
    </xf>
    <xf numFmtId="166" fontId="13" fillId="0" borderId="28" xfId="4" applyNumberFormat="1" applyFont="1" applyFill="1" applyBorder="1" applyAlignment="1">
      <alignment horizontal="center"/>
    </xf>
    <xf numFmtId="0" fontId="0" fillId="3" borderId="0" xfId="4" applyFont="1" applyFill="1" applyAlignment="1">
      <alignment horizontal="right"/>
    </xf>
    <xf numFmtId="0" fontId="24" fillId="0" borderId="0" xfId="4" applyFont="1" applyFill="1" applyAlignment="1">
      <alignment horizontal="center" wrapText="1"/>
    </xf>
    <xf numFmtId="0" fontId="7" fillId="2" borderId="0" xfId="7" applyFont="1" applyFill="1" applyAlignment="1" applyProtection="1">
      <alignment horizontal="left"/>
      <protection locked="0"/>
    </xf>
    <xf numFmtId="0" fontId="23" fillId="2" borderId="0" xfId="7" applyFont="1" applyFill="1"/>
    <xf numFmtId="0" fontId="25" fillId="2" borderId="0" xfId="7" applyFont="1" applyFill="1" applyBorder="1"/>
    <xf numFmtId="0" fontId="23" fillId="3" borderId="0" xfId="7" applyFont="1" applyFill="1"/>
    <xf numFmtId="0" fontId="32" fillId="0" borderId="0" xfId="0" applyFont="1" applyAlignment="1">
      <alignment horizontal="center"/>
    </xf>
    <xf numFmtId="0" fontId="23" fillId="0" borderId="0" xfId="0" applyFont="1" applyFill="1"/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7" fillId="4" borderId="29" xfId="4" applyFont="1" applyFill="1" applyBorder="1" applyAlignment="1">
      <alignment horizontal="left" vertical="center"/>
    </xf>
    <xf numFmtId="0" fontId="33" fillId="4" borderId="45" xfId="4" applyFont="1" applyFill="1" applyBorder="1" applyAlignment="1">
      <alignment horizontal="left" vertical="center"/>
    </xf>
    <xf numFmtId="0" fontId="33" fillId="4" borderId="42" xfId="4" applyFont="1" applyFill="1" applyBorder="1" applyAlignment="1">
      <alignment horizontal="left" vertical="center"/>
    </xf>
    <xf numFmtId="0" fontId="4" fillId="0" borderId="34" xfId="8" applyFont="1" applyFill="1" applyBorder="1"/>
    <xf numFmtId="0" fontId="4" fillId="0" borderId="43" xfId="8" applyFont="1" applyFill="1" applyBorder="1"/>
    <xf numFmtId="171" fontId="4" fillId="0" borderId="15" xfId="0" applyNumberFormat="1" applyFont="1" applyBorder="1" applyAlignment="1">
      <alignment horizontal="right" vertical="center" indent="1"/>
    </xf>
    <xf numFmtId="171" fontId="4" fillId="0" borderId="15" xfId="0" applyNumberFormat="1" applyFont="1" applyBorder="1" applyAlignment="1">
      <alignment horizontal="right" indent="1"/>
    </xf>
    <xf numFmtId="172" fontId="4" fillId="0" borderId="34" xfId="0" applyNumberFormat="1" applyFont="1" applyFill="1" applyBorder="1" applyAlignment="1">
      <alignment horizontal="right" indent="1"/>
    </xf>
    <xf numFmtId="170" fontId="4" fillId="0" borderId="15" xfId="0" applyNumberFormat="1" applyFont="1" applyBorder="1" applyAlignment="1">
      <alignment horizontal="right" indent="1"/>
    </xf>
    <xf numFmtId="3" fontId="23" fillId="0" borderId="0" xfId="0" applyNumberFormat="1" applyFont="1"/>
    <xf numFmtId="0" fontId="4" fillId="0" borderId="56" xfId="0" applyFont="1" applyBorder="1" applyAlignment="1">
      <alignment horizontal="right"/>
    </xf>
    <xf numFmtId="0" fontId="4" fillId="0" borderId="57" xfId="8" applyFont="1" applyFill="1" applyBorder="1"/>
    <xf numFmtId="0" fontId="4" fillId="0" borderId="26" xfId="8" applyFont="1" applyFill="1" applyBorder="1"/>
    <xf numFmtId="3" fontId="4" fillId="0" borderId="57" xfId="0" applyNumberFormat="1" applyFont="1" applyBorder="1" applyAlignment="1">
      <alignment horizontal="right" indent="1"/>
    </xf>
    <xf numFmtId="3" fontId="4" fillId="0" borderId="3" xfId="0" applyNumberFormat="1" applyFont="1" applyBorder="1" applyAlignment="1">
      <alignment horizontal="right" indent="1"/>
    </xf>
    <xf numFmtId="3" fontId="4" fillId="0" borderId="58" xfId="0" applyNumberFormat="1" applyFont="1" applyBorder="1" applyAlignment="1">
      <alignment horizontal="right" indent="1"/>
    </xf>
    <xf numFmtId="169" fontId="4" fillId="0" borderId="57" xfId="0" applyNumberFormat="1" applyFont="1" applyBorder="1" applyAlignment="1">
      <alignment horizontal="right" indent="1"/>
    </xf>
    <xf numFmtId="171" fontId="4" fillId="0" borderId="58" xfId="0" applyNumberFormat="1" applyFont="1" applyBorder="1" applyAlignment="1">
      <alignment horizontal="right" vertical="center" indent="1"/>
    </xf>
    <xf numFmtId="171" fontId="4" fillId="0" borderId="58" xfId="0" applyNumberFormat="1" applyFont="1" applyBorder="1" applyAlignment="1">
      <alignment horizontal="right" indent="1"/>
    </xf>
    <xf numFmtId="172" fontId="4" fillId="0" borderId="57" xfId="0" applyNumberFormat="1" applyFont="1" applyFill="1" applyBorder="1" applyAlignment="1">
      <alignment horizontal="right" indent="1"/>
    </xf>
    <xf numFmtId="170" fontId="4" fillId="0" borderId="58" xfId="0" applyNumberFormat="1" applyFont="1" applyBorder="1" applyAlignment="1">
      <alignment horizontal="right" indent="1"/>
    </xf>
    <xf numFmtId="172" fontId="4" fillId="0" borderId="34" xfId="8" applyNumberFormat="1" applyFont="1" applyFill="1" applyBorder="1" applyAlignment="1">
      <alignment horizontal="right" indent="1"/>
    </xf>
    <xf numFmtId="0" fontId="4" fillId="0" borderId="28" xfId="0" applyFont="1" applyBorder="1" applyAlignment="1">
      <alignment horizontal="right"/>
    </xf>
    <xf numFmtId="0" fontId="4" fillId="0" borderId="33" xfId="8" applyFont="1" applyFill="1" applyBorder="1"/>
    <xf numFmtId="0" fontId="4" fillId="0" borderId="44" xfId="8" applyFont="1" applyFill="1" applyBorder="1"/>
    <xf numFmtId="3" fontId="4" fillId="0" borderId="52" xfId="0" applyNumberFormat="1" applyFont="1" applyBorder="1" applyAlignment="1">
      <alignment horizontal="right" indent="1"/>
    </xf>
    <xf numFmtId="3" fontId="4" fillId="0" borderId="53" xfId="0" applyNumberFormat="1" applyFont="1" applyBorder="1" applyAlignment="1">
      <alignment horizontal="right" indent="1"/>
    </xf>
    <xf numFmtId="3" fontId="4" fillId="0" borderId="41" xfId="0" applyNumberFormat="1" applyFont="1" applyBorder="1" applyAlignment="1">
      <alignment horizontal="right" indent="1"/>
    </xf>
    <xf numFmtId="169" fontId="4" fillId="0" borderId="52" xfId="0" applyNumberFormat="1" applyFont="1" applyBorder="1" applyAlignment="1">
      <alignment horizontal="right" indent="1"/>
    </xf>
    <xf numFmtId="171" fontId="4" fillId="0" borderId="41" xfId="0" applyNumberFormat="1" applyFont="1" applyBorder="1" applyAlignment="1">
      <alignment horizontal="right" vertical="center" indent="1"/>
    </xf>
    <xf numFmtId="171" fontId="4" fillId="0" borderId="41" xfId="0" applyNumberFormat="1" applyFont="1" applyBorder="1" applyAlignment="1">
      <alignment horizontal="right" indent="1"/>
    </xf>
    <xf numFmtId="172" fontId="4" fillId="0" borderId="33" xfId="8" applyNumberFormat="1" applyFont="1" applyFill="1" applyBorder="1" applyAlignment="1">
      <alignment horizontal="right" indent="1"/>
    </xf>
    <xf numFmtId="170" fontId="4" fillId="0" borderId="22" xfId="0" applyNumberFormat="1" applyFont="1" applyBorder="1" applyAlignment="1">
      <alignment horizontal="right" indent="1"/>
    </xf>
    <xf numFmtId="172" fontId="4" fillId="0" borderId="33" xfId="0" applyNumberFormat="1" applyFont="1" applyFill="1" applyBorder="1" applyAlignment="1">
      <alignment horizontal="right" indent="1"/>
    </xf>
    <xf numFmtId="0" fontId="4" fillId="0" borderId="7" xfId="0" applyFont="1" applyBorder="1" applyAlignment="1">
      <alignment horizontal="right"/>
    </xf>
    <xf numFmtId="0" fontId="4" fillId="0" borderId="59" xfId="8" applyFont="1" applyFill="1" applyBorder="1"/>
    <xf numFmtId="0" fontId="4" fillId="0" borderId="60" xfId="8" applyFont="1" applyFill="1" applyBorder="1"/>
    <xf numFmtId="3" fontId="4" fillId="0" borderId="59" xfId="0" applyNumberFormat="1" applyFont="1" applyBorder="1" applyAlignment="1">
      <alignment horizontal="right" indent="1"/>
    </xf>
    <xf numFmtId="3" fontId="4" fillId="0" borderId="61" xfId="0" applyNumberFormat="1" applyFont="1" applyBorder="1" applyAlignment="1">
      <alignment horizontal="right" indent="1"/>
    </xf>
    <xf numFmtId="3" fontId="4" fillId="0" borderId="39" xfId="0" applyNumberFormat="1" applyFont="1" applyBorder="1" applyAlignment="1">
      <alignment horizontal="right" indent="1"/>
    </xf>
    <xf numFmtId="169" fontId="4" fillId="0" borderId="59" xfId="0" applyNumberFormat="1" applyFont="1" applyBorder="1" applyAlignment="1">
      <alignment horizontal="right" indent="1"/>
    </xf>
    <xf numFmtId="171" fontId="4" fillId="0" borderId="39" xfId="0" applyNumberFormat="1" applyFont="1" applyBorder="1" applyAlignment="1">
      <alignment horizontal="right" vertical="center" indent="1"/>
    </xf>
    <xf numFmtId="171" fontId="4" fillId="0" borderId="39" xfId="0" applyNumberFormat="1" applyFont="1" applyBorder="1" applyAlignment="1">
      <alignment horizontal="right" indent="1"/>
    </xf>
    <xf numFmtId="172" fontId="4" fillId="0" borderId="59" xfId="8" applyNumberFormat="1" applyFont="1" applyFill="1" applyBorder="1" applyAlignment="1">
      <alignment horizontal="right" indent="1"/>
    </xf>
    <xf numFmtId="170" fontId="4" fillId="0" borderId="39" xfId="0" applyNumberFormat="1" applyFont="1" applyBorder="1" applyAlignment="1">
      <alignment horizontal="right" indent="1"/>
    </xf>
    <xf numFmtId="172" fontId="4" fillId="0" borderId="52" xfId="0" applyNumberFormat="1" applyFont="1" applyFill="1" applyBorder="1" applyAlignment="1">
      <alignment horizontal="right" indent="1"/>
    </xf>
    <xf numFmtId="170" fontId="4" fillId="0" borderId="41" xfId="0" applyNumberFormat="1" applyFont="1" applyBorder="1" applyAlignment="1">
      <alignment horizontal="right" indent="1"/>
    </xf>
    <xf numFmtId="0" fontId="17" fillId="5" borderId="34" xfId="4" applyFont="1" applyFill="1" applyBorder="1" applyAlignment="1">
      <alignment horizontal="left" vertical="center"/>
    </xf>
    <xf numFmtId="0" fontId="17" fillId="5" borderId="45" xfId="4" applyFont="1" applyFill="1" applyBorder="1" applyAlignment="1">
      <alignment horizontal="left" vertical="center"/>
    </xf>
    <xf numFmtId="0" fontId="33" fillId="5" borderId="45" xfId="4" applyFont="1" applyFill="1" applyBorder="1" applyAlignment="1">
      <alignment horizontal="left" vertical="center"/>
    </xf>
    <xf numFmtId="0" fontId="17" fillId="6" borderId="62" xfId="4" applyFont="1" applyFill="1" applyBorder="1" applyAlignment="1">
      <alignment horizontal="left" vertical="center"/>
    </xf>
    <xf numFmtId="0" fontId="17" fillId="6" borderId="55" xfId="4" applyFont="1" applyFill="1" applyBorder="1" applyAlignment="1">
      <alignment horizontal="left" vertical="center"/>
    </xf>
    <xf numFmtId="0" fontId="33" fillId="6" borderId="55" xfId="4" applyFont="1" applyFill="1" applyBorder="1" applyAlignment="1">
      <alignment horizontal="left" vertical="center"/>
    </xf>
    <xf numFmtId="0" fontId="33" fillId="6" borderId="25" xfId="4" applyFont="1" applyFill="1" applyBorder="1" applyAlignment="1">
      <alignment horizontal="left" vertical="center"/>
    </xf>
    <xf numFmtId="0" fontId="23" fillId="0" borderId="0" xfId="0" applyFont="1" applyAlignment="1">
      <alignment horizontal="right"/>
    </xf>
    <xf numFmtId="0" fontId="33" fillId="5" borderId="43" xfId="4" applyFont="1" applyFill="1" applyBorder="1" applyAlignment="1">
      <alignment horizontal="left" vertical="center"/>
    </xf>
    <xf numFmtId="0" fontId="33" fillId="6" borderId="63" xfId="4" applyFont="1" applyFill="1" applyBorder="1" applyAlignment="1">
      <alignment horizontal="left" vertical="center"/>
    </xf>
    <xf numFmtId="0" fontId="5" fillId="0" borderId="0" xfId="4" applyFont="1" applyFill="1"/>
    <xf numFmtId="0" fontId="17" fillId="5" borderId="42" xfId="4" applyFont="1" applyFill="1" applyBorder="1" applyAlignment="1">
      <alignment horizontal="left" vertical="center"/>
    </xf>
    <xf numFmtId="0" fontId="29" fillId="0" borderId="0" xfId="4" applyFont="1" applyFill="1"/>
    <xf numFmtId="0" fontId="34" fillId="0" borderId="0" xfId="4" applyFont="1" applyFill="1" applyAlignment="1">
      <alignment horizontal="center" wrapText="1"/>
    </xf>
    <xf numFmtId="0" fontId="34" fillId="0" borderId="0" xfId="4" applyFont="1" applyFill="1" applyAlignment="1">
      <alignment horizontal="center"/>
    </xf>
    <xf numFmtId="0" fontId="29" fillId="3" borderId="0" xfId="7" applyFont="1" applyFill="1"/>
    <xf numFmtId="0" fontId="29" fillId="0" borderId="0" xfId="0" applyFont="1" applyFill="1"/>
    <xf numFmtId="0" fontId="25" fillId="0" borderId="0" xfId="0" applyFont="1"/>
    <xf numFmtId="0" fontId="29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20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8" fillId="3" borderId="24" xfId="4" applyFont="1" applyFill="1" applyBorder="1" applyAlignment="1">
      <alignment horizontal="center" vertical="center" wrapText="1"/>
    </xf>
    <xf numFmtId="0" fontId="8" fillId="3" borderId="28" xfId="4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/>
    </xf>
    <xf numFmtId="0" fontId="2" fillId="3" borderId="5" xfId="4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17" fillId="3" borderId="12" xfId="4" applyFont="1" applyFill="1" applyBorder="1" applyAlignment="1">
      <alignment horizontal="center" vertical="center" wrapText="1"/>
    </xf>
    <xf numFmtId="0" fontId="17" fillId="3" borderId="9" xfId="4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</cellXfs>
  <cellStyles count="9">
    <cellStyle name="Hypertextový odkaz" xfId="1" builtinId="8"/>
    <cellStyle name="normální" xfId="0" builtinId="0"/>
    <cellStyle name="normální 2" xfId="8"/>
    <cellStyle name="normální_16-01-M004 Ekologie a ochrana přírody" xfId="2"/>
    <cellStyle name="normální_23-41-M001 Strojírenství" xfId="6"/>
    <cellStyle name="normální_26-43-L001 - Mechanik elektronik" xfId="3"/>
    <cellStyle name="normální_Gym 4leté-06-05" xfId="4"/>
    <cellStyle name="normální_Gym víceleté (nižší stupeň 8leté)-06-05" xfId="5"/>
    <cellStyle name="normální_Gym víceleté (vyšší stupeň 8leté)-06-05" xfId="7"/>
  </cellStyles>
  <dxfs count="20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Strojní mechanik  23-51-H/01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'1'!$B$189:$P$189</c:f>
              <c:numCache>
                <c:formatCode>#,##0</c:formatCode>
                <c:ptCount val="15"/>
                <c:pt idx="0">
                  <c:v>37202</c:v>
                </c:pt>
                <c:pt idx="1">
                  <c:v>35830</c:v>
                </c:pt>
                <c:pt idx="2">
                  <c:v>32349</c:v>
                </c:pt>
                <c:pt idx="3">
                  <c:v>30538</c:v>
                </c:pt>
                <c:pt idx="4">
                  <c:v>32577</c:v>
                </c:pt>
                <c:pt idx="5">
                  <c:v>31234</c:v>
                </c:pt>
                <c:pt idx="6">
                  <c:v>33593</c:v>
                </c:pt>
                <c:pt idx="7">
                  <c:v>33286</c:v>
                </c:pt>
                <c:pt idx="8">
                  <c:v>36093</c:v>
                </c:pt>
                <c:pt idx="9">
                  <c:v>33882</c:v>
                </c:pt>
                <c:pt idx="10">
                  <c:v>32293</c:v>
                </c:pt>
                <c:pt idx="11">
                  <c:v>33434</c:v>
                </c:pt>
                <c:pt idx="12">
                  <c:v>34777</c:v>
                </c:pt>
                <c:pt idx="13">
                  <c:v>32244</c:v>
                </c:pt>
                <c:pt idx="14">
                  <c:v>33523</c:v>
                </c:pt>
              </c:numCache>
            </c:numRef>
          </c:val>
        </c:ser>
        <c:dLbls>
          <c:showVal val="1"/>
        </c:dLbls>
        <c:gapWidth val="60"/>
        <c:axId val="69721472"/>
        <c:axId val="72223360"/>
      </c:barChart>
      <c:lineChart>
        <c:grouping val="standard"/>
        <c:ser>
          <c:idx val="0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329E-2"/>
                  <c:y val="-5.1492226179806443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'1'!$B$190:$P$190</c:f>
              <c:numCache>
                <c:formatCode>#,##0</c:formatCode>
                <c:ptCount val="15"/>
                <c:pt idx="0">
                  <c:v>38291</c:v>
                </c:pt>
                <c:pt idx="1">
                  <c:v>35945</c:v>
                </c:pt>
                <c:pt idx="2">
                  <c:v>32816</c:v>
                </c:pt>
                <c:pt idx="3">
                  <c:v>31343</c:v>
                </c:pt>
                <c:pt idx="4">
                  <c:v>32199</c:v>
                </c:pt>
                <c:pt idx="5">
                  <c:v>31662</c:v>
                </c:pt>
                <c:pt idx="6">
                  <c:v>29916</c:v>
                </c:pt>
                <c:pt idx="7">
                  <c:v>33179</c:v>
                </c:pt>
                <c:pt idx="8">
                  <c:v>36824</c:v>
                </c:pt>
                <c:pt idx="9">
                  <c:v>34685</c:v>
                </c:pt>
                <c:pt idx="10">
                  <c:v>33034</c:v>
                </c:pt>
                <c:pt idx="11">
                  <c:v>32935</c:v>
                </c:pt>
                <c:pt idx="12">
                  <c:v>31671</c:v>
                </c:pt>
                <c:pt idx="13">
                  <c:v>32977</c:v>
                </c:pt>
                <c:pt idx="14">
                  <c:v>33391</c:v>
                </c:pt>
              </c:numCache>
            </c:numRef>
          </c:val>
        </c:ser>
        <c:dLbls>
          <c:showVal val="1"/>
        </c:dLbls>
        <c:marker val="1"/>
        <c:axId val="69721472"/>
        <c:axId val="72223360"/>
      </c:lineChart>
      <c:catAx>
        <c:axId val="69721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3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223360"/>
        <c:crossesAt val="0"/>
        <c:lblAlgn val="ctr"/>
        <c:lblOffset val="100"/>
        <c:tickLblSkip val="1"/>
        <c:tickMarkSkip val="1"/>
      </c:catAx>
      <c:valAx>
        <c:axId val="72223360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5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721472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Truhlář  33-56-H/01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'4'!$A$8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'4'!$B$189:$P$189</c:f>
              <c:numCache>
                <c:formatCode>#,##0</c:formatCode>
                <c:ptCount val="15"/>
                <c:pt idx="0">
                  <c:v>27520</c:v>
                </c:pt>
                <c:pt idx="1">
                  <c:v>39000</c:v>
                </c:pt>
                <c:pt idx="2">
                  <c:v>36934</c:v>
                </c:pt>
                <c:pt idx="3">
                  <c:v>33331</c:v>
                </c:pt>
                <c:pt idx="4">
                  <c:v>30661</c:v>
                </c:pt>
                <c:pt idx="5">
                  <c:v>36188</c:v>
                </c:pt>
                <c:pt idx="6">
                  <c:v>38026</c:v>
                </c:pt>
                <c:pt idx="7">
                  <c:v>37698</c:v>
                </c:pt>
                <c:pt idx="8">
                  <c:v>42724</c:v>
                </c:pt>
                <c:pt idx="9">
                  <c:v>38743</c:v>
                </c:pt>
                <c:pt idx="10">
                  <c:v>38740</c:v>
                </c:pt>
                <c:pt idx="11">
                  <c:v>39585</c:v>
                </c:pt>
                <c:pt idx="12">
                  <c:v>31867</c:v>
                </c:pt>
                <c:pt idx="13">
                  <c:v>33091</c:v>
                </c:pt>
                <c:pt idx="14">
                  <c:v>36009</c:v>
                </c:pt>
              </c:numCache>
            </c:numRef>
          </c:val>
        </c:ser>
        <c:dLbls>
          <c:showVal val="1"/>
        </c:dLbls>
        <c:gapWidth val="60"/>
        <c:axId val="60928768"/>
        <c:axId val="60930688"/>
      </c:barChart>
      <c:lineChart>
        <c:grouping val="standard"/>
        <c:ser>
          <c:idx val="0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3594568376482109E-2"/>
                  <c:y val="-2.7952919545172528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'4'!$B$190:$P$190</c:f>
              <c:numCache>
                <c:formatCode>#,##0</c:formatCode>
                <c:ptCount val="15"/>
                <c:pt idx="0">
                  <c:v>28567</c:v>
                </c:pt>
                <c:pt idx="1">
                  <c:v>40308</c:v>
                </c:pt>
                <c:pt idx="2">
                  <c:v>37294</c:v>
                </c:pt>
                <c:pt idx="3">
                  <c:v>34146</c:v>
                </c:pt>
                <c:pt idx="4">
                  <c:v>28072</c:v>
                </c:pt>
                <c:pt idx="5">
                  <c:v>36289</c:v>
                </c:pt>
                <c:pt idx="6">
                  <c:v>32459</c:v>
                </c:pt>
                <c:pt idx="7">
                  <c:v>38490</c:v>
                </c:pt>
                <c:pt idx="8">
                  <c:v>43599</c:v>
                </c:pt>
                <c:pt idx="9">
                  <c:v>39325</c:v>
                </c:pt>
                <c:pt idx="10">
                  <c:v>37747</c:v>
                </c:pt>
                <c:pt idx="11">
                  <c:v>39189</c:v>
                </c:pt>
                <c:pt idx="12">
                  <c:v>36835</c:v>
                </c:pt>
                <c:pt idx="13">
                  <c:v>33858</c:v>
                </c:pt>
                <c:pt idx="14">
                  <c:v>36155</c:v>
                </c:pt>
              </c:numCache>
            </c:numRef>
          </c:val>
        </c:ser>
        <c:dLbls>
          <c:showVal val="1"/>
        </c:dLbls>
        <c:marker val="1"/>
        <c:axId val="60928768"/>
        <c:axId val="60930688"/>
      </c:lineChart>
      <c:catAx>
        <c:axId val="60928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5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930688"/>
        <c:crossesAt val="0"/>
        <c:lblAlgn val="ctr"/>
        <c:lblOffset val="100"/>
        <c:tickLblSkip val="1"/>
        <c:tickMarkSkip val="1"/>
      </c:catAx>
      <c:valAx>
        <c:axId val="60930688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9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928768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Truhlář  33-56-H/01 -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'4'!$A$14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'4'!$B$14:$P$14</c:f>
              <c:numCache>
                <c:formatCode>#,##0</c:formatCode>
                <c:ptCount val="15"/>
                <c:pt idx="0">
                  <c:v>3224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2375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2790</c:v>
                </c:pt>
              </c:numCache>
            </c:numRef>
          </c:val>
        </c:ser>
        <c:ser>
          <c:idx val="0"/>
          <c:order val="1"/>
          <c:tx>
            <c:strRef>
              <c:f>'4'!$A$13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'4'!$B$13:$P$13</c:f>
              <c:numCache>
                <c:formatCode>#,##0</c:formatCode>
                <c:ptCount val="15"/>
                <c:pt idx="0">
                  <c:v>9982</c:v>
                </c:pt>
                <c:pt idx="1">
                  <c:v>14270</c:v>
                </c:pt>
                <c:pt idx="2">
                  <c:v>13313</c:v>
                </c:pt>
                <c:pt idx="3">
                  <c:v>11991</c:v>
                </c:pt>
                <c:pt idx="4">
                  <c:v>12446</c:v>
                </c:pt>
                <c:pt idx="5">
                  <c:v>13361</c:v>
                </c:pt>
                <c:pt idx="6">
                  <c:v>12504</c:v>
                </c:pt>
                <c:pt idx="7">
                  <c:v>13830</c:v>
                </c:pt>
                <c:pt idx="8">
                  <c:v>14863</c:v>
                </c:pt>
                <c:pt idx="9">
                  <c:v>14278</c:v>
                </c:pt>
                <c:pt idx="10">
                  <c:v>13946</c:v>
                </c:pt>
                <c:pt idx="11">
                  <c:v>14352</c:v>
                </c:pt>
                <c:pt idx="12">
                  <c:v>11302</c:v>
                </c:pt>
                <c:pt idx="13">
                  <c:v>13459</c:v>
                </c:pt>
                <c:pt idx="14">
                  <c:v>13136</c:v>
                </c:pt>
              </c:numCache>
            </c:numRef>
          </c:val>
        </c:ser>
        <c:gapWidth val="62"/>
        <c:overlap val="100"/>
        <c:axId val="60942976"/>
        <c:axId val="60953728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'4'!$B$22:$P$22</c:f>
              <c:numCache>
                <c:formatCode>#,##0</c:formatCode>
                <c:ptCount val="15"/>
                <c:pt idx="0">
                  <c:v>3607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2411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2853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'4'!$B$21:$P$21</c:f>
              <c:numCache>
                <c:formatCode>#,##0</c:formatCode>
                <c:ptCount val="15"/>
                <c:pt idx="0">
                  <c:v>9982</c:v>
                </c:pt>
                <c:pt idx="1">
                  <c:v>14848</c:v>
                </c:pt>
                <c:pt idx="2">
                  <c:v>13313</c:v>
                </c:pt>
                <c:pt idx="3">
                  <c:v>12037</c:v>
                </c:pt>
                <c:pt idx="4">
                  <c:v>11517</c:v>
                </c:pt>
                <c:pt idx="5">
                  <c:v>13315</c:v>
                </c:pt>
                <c:pt idx="6">
                  <c:v>10219</c:v>
                </c:pt>
                <c:pt idx="7">
                  <c:v>14184</c:v>
                </c:pt>
                <c:pt idx="8">
                  <c:v>14901</c:v>
                </c:pt>
                <c:pt idx="9">
                  <c:v>14166</c:v>
                </c:pt>
                <c:pt idx="10">
                  <c:v>13568</c:v>
                </c:pt>
                <c:pt idx="11">
                  <c:v>14378</c:v>
                </c:pt>
                <c:pt idx="12">
                  <c:v>12373</c:v>
                </c:pt>
                <c:pt idx="13">
                  <c:v>12909</c:v>
                </c:pt>
                <c:pt idx="14">
                  <c:v>12979</c:v>
                </c:pt>
              </c:numCache>
            </c:numRef>
          </c:val>
        </c:ser>
        <c:marker val="1"/>
        <c:axId val="60942976"/>
        <c:axId val="60953728"/>
      </c:lineChart>
      <c:catAx>
        <c:axId val="6094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53728"/>
        <c:crossesAt val="0"/>
        <c:auto val="1"/>
        <c:lblAlgn val="ctr"/>
        <c:lblOffset val="100"/>
      </c:catAx>
      <c:valAx>
        <c:axId val="60953728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4297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88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Truhlář  33-56-H/01 -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'4'!$A$42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'4'!$B$42:$P$42</c:f>
              <c:numCache>
                <c:formatCode>#,##0</c:formatCode>
                <c:ptCount val="15"/>
                <c:pt idx="0">
                  <c:v>5602</c:v>
                </c:pt>
                <c:pt idx="1">
                  <c:v>4517</c:v>
                </c:pt>
                <c:pt idx="2">
                  <c:v>3257</c:v>
                </c:pt>
                <c:pt idx="3">
                  <c:v>3920</c:v>
                </c:pt>
                <c:pt idx="4">
                  <c:v>2741</c:v>
                </c:pt>
                <c:pt idx="5">
                  <c:v>4371</c:v>
                </c:pt>
                <c:pt idx="6">
                  <c:v>4131</c:v>
                </c:pt>
                <c:pt idx="7">
                  <c:v>4018</c:v>
                </c:pt>
                <c:pt idx="8">
                  <c:v>4713</c:v>
                </c:pt>
                <c:pt idx="9">
                  <c:v>3940</c:v>
                </c:pt>
                <c:pt idx="10">
                  <c:v>4267</c:v>
                </c:pt>
                <c:pt idx="11">
                  <c:v>4190</c:v>
                </c:pt>
                <c:pt idx="12">
                  <c:v>3516</c:v>
                </c:pt>
                <c:pt idx="13">
                  <c:v>3234</c:v>
                </c:pt>
                <c:pt idx="14">
                  <c:v>4030</c:v>
                </c:pt>
              </c:numCache>
            </c:numRef>
          </c:val>
        </c:ser>
        <c:ser>
          <c:idx val="0"/>
          <c:order val="1"/>
          <c:tx>
            <c:strRef>
              <c:f>'4'!$A$41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'4'!$B$41:$P$41</c:f>
              <c:numCache>
                <c:formatCode>#,##0</c:formatCode>
                <c:ptCount val="15"/>
                <c:pt idx="0">
                  <c:v>8712</c:v>
                </c:pt>
                <c:pt idx="1">
                  <c:v>17080</c:v>
                </c:pt>
                <c:pt idx="2">
                  <c:v>17990</c:v>
                </c:pt>
                <c:pt idx="3">
                  <c:v>14949</c:v>
                </c:pt>
                <c:pt idx="4">
                  <c:v>13099</c:v>
                </c:pt>
                <c:pt idx="5">
                  <c:v>16836</c:v>
                </c:pt>
                <c:pt idx="6">
                  <c:v>18300</c:v>
                </c:pt>
                <c:pt idx="7">
                  <c:v>17073</c:v>
                </c:pt>
                <c:pt idx="8">
                  <c:v>19721</c:v>
                </c:pt>
                <c:pt idx="9">
                  <c:v>17841</c:v>
                </c:pt>
                <c:pt idx="10">
                  <c:v>17540</c:v>
                </c:pt>
                <c:pt idx="11">
                  <c:v>18137</c:v>
                </c:pt>
                <c:pt idx="12">
                  <c:v>13533</c:v>
                </c:pt>
                <c:pt idx="13">
                  <c:v>13930</c:v>
                </c:pt>
                <c:pt idx="14">
                  <c:v>16053</c:v>
                </c:pt>
              </c:numCache>
            </c:numRef>
          </c:val>
        </c:ser>
        <c:gapWidth val="62"/>
        <c:overlap val="100"/>
        <c:axId val="60973824"/>
        <c:axId val="60976128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'4'!$B$50:$P$50</c:f>
              <c:numCache>
                <c:formatCode>#,##0</c:formatCode>
                <c:ptCount val="15"/>
                <c:pt idx="0">
                  <c:v>6266</c:v>
                </c:pt>
                <c:pt idx="1">
                  <c:v>4696</c:v>
                </c:pt>
                <c:pt idx="2">
                  <c:v>3465</c:v>
                </c:pt>
                <c:pt idx="3">
                  <c:v>4356</c:v>
                </c:pt>
                <c:pt idx="4">
                  <c:v>2744</c:v>
                </c:pt>
                <c:pt idx="5">
                  <c:v>4816</c:v>
                </c:pt>
                <c:pt idx="6">
                  <c:v>4167</c:v>
                </c:pt>
                <c:pt idx="7">
                  <c:v>4018</c:v>
                </c:pt>
                <c:pt idx="8">
                  <c:v>4887</c:v>
                </c:pt>
                <c:pt idx="9">
                  <c:v>4354</c:v>
                </c:pt>
                <c:pt idx="10">
                  <c:v>4222</c:v>
                </c:pt>
                <c:pt idx="11">
                  <c:v>3919</c:v>
                </c:pt>
                <c:pt idx="12">
                  <c:v>3944</c:v>
                </c:pt>
                <c:pt idx="13">
                  <c:v>3574</c:v>
                </c:pt>
                <c:pt idx="14">
                  <c:v>4245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'4'!$B$49:$P$49</c:f>
              <c:numCache>
                <c:formatCode>#,##0</c:formatCode>
                <c:ptCount val="15"/>
                <c:pt idx="0">
                  <c:v>8712</c:v>
                </c:pt>
                <c:pt idx="1">
                  <c:v>17507</c:v>
                </c:pt>
                <c:pt idx="2">
                  <c:v>17990</c:v>
                </c:pt>
                <c:pt idx="3">
                  <c:v>15008</c:v>
                </c:pt>
                <c:pt idx="4">
                  <c:v>11400</c:v>
                </c:pt>
                <c:pt idx="5">
                  <c:v>16373</c:v>
                </c:pt>
                <c:pt idx="6">
                  <c:v>14955</c:v>
                </c:pt>
                <c:pt idx="7">
                  <c:v>17511</c:v>
                </c:pt>
                <c:pt idx="8">
                  <c:v>20257</c:v>
                </c:pt>
                <c:pt idx="9">
                  <c:v>17840</c:v>
                </c:pt>
                <c:pt idx="10">
                  <c:v>17002</c:v>
                </c:pt>
                <c:pt idx="11">
                  <c:v>18129</c:v>
                </c:pt>
                <c:pt idx="12">
                  <c:v>17764</c:v>
                </c:pt>
                <c:pt idx="13">
                  <c:v>14648</c:v>
                </c:pt>
                <c:pt idx="14">
                  <c:v>16078</c:v>
                </c:pt>
              </c:numCache>
            </c:numRef>
          </c:val>
        </c:ser>
        <c:marker val="1"/>
        <c:axId val="60973824"/>
        <c:axId val="60976128"/>
      </c:lineChart>
      <c:catAx>
        <c:axId val="60973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76128"/>
        <c:crossesAt val="0"/>
        <c:auto val="1"/>
        <c:lblAlgn val="ctr"/>
        <c:lblOffset val="100"/>
      </c:catAx>
      <c:valAx>
        <c:axId val="60976128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7382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65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Zedník  36-67-H/01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78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'5'!$A$8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'5'!$B$189:$P$189</c:f>
              <c:numCache>
                <c:formatCode>#,##0</c:formatCode>
                <c:ptCount val="15"/>
                <c:pt idx="0">
                  <c:v>35818</c:v>
                </c:pt>
                <c:pt idx="1">
                  <c:v>34016</c:v>
                </c:pt>
                <c:pt idx="2">
                  <c:v>30967</c:v>
                </c:pt>
                <c:pt idx="3">
                  <c:v>34776</c:v>
                </c:pt>
                <c:pt idx="4">
                  <c:v>31982</c:v>
                </c:pt>
                <c:pt idx="5">
                  <c:v>31103</c:v>
                </c:pt>
                <c:pt idx="6">
                  <c:v>33048</c:v>
                </c:pt>
                <c:pt idx="7">
                  <c:v>33312</c:v>
                </c:pt>
                <c:pt idx="8">
                  <c:v>37569</c:v>
                </c:pt>
                <c:pt idx="9">
                  <c:v>32363</c:v>
                </c:pt>
                <c:pt idx="10">
                  <c:v>36533</c:v>
                </c:pt>
                <c:pt idx="11">
                  <c:v>34971</c:v>
                </c:pt>
                <c:pt idx="12">
                  <c:v>31840</c:v>
                </c:pt>
                <c:pt idx="13">
                  <c:v>34540</c:v>
                </c:pt>
                <c:pt idx="14">
                  <c:v>33774</c:v>
                </c:pt>
              </c:numCache>
            </c:numRef>
          </c:val>
        </c:ser>
        <c:dLbls>
          <c:showVal val="1"/>
        </c:dLbls>
        <c:gapWidth val="60"/>
        <c:axId val="61122432"/>
        <c:axId val="61124608"/>
      </c:barChart>
      <c:lineChart>
        <c:grouping val="standard"/>
        <c:ser>
          <c:idx val="0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'5'!$B$190:$P$190</c:f>
              <c:numCache>
                <c:formatCode>#,##0</c:formatCode>
                <c:ptCount val="15"/>
                <c:pt idx="0">
                  <c:v>36804</c:v>
                </c:pt>
                <c:pt idx="1">
                  <c:v>35202</c:v>
                </c:pt>
                <c:pt idx="2">
                  <c:v>31362</c:v>
                </c:pt>
                <c:pt idx="3">
                  <c:v>35596</c:v>
                </c:pt>
                <c:pt idx="4">
                  <c:v>36949</c:v>
                </c:pt>
                <c:pt idx="5">
                  <c:v>31414</c:v>
                </c:pt>
                <c:pt idx="6">
                  <c:v>28133</c:v>
                </c:pt>
                <c:pt idx="7">
                  <c:v>33206</c:v>
                </c:pt>
                <c:pt idx="8">
                  <c:v>38341</c:v>
                </c:pt>
                <c:pt idx="9">
                  <c:v>32954</c:v>
                </c:pt>
                <c:pt idx="10">
                  <c:v>33758</c:v>
                </c:pt>
                <c:pt idx="11">
                  <c:v>34533</c:v>
                </c:pt>
                <c:pt idx="12">
                  <c:v>32058</c:v>
                </c:pt>
                <c:pt idx="13">
                  <c:v>35284</c:v>
                </c:pt>
                <c:pt idx="14">
                  <c:v>33971</c:v>
                </c:pt>
              </c:numCache>
            </c:numRef>
          </c:val>
        </c:ser>
        <c:dLbls>
          <c:showVal val="1"/>
        </c:dLbls>
        <c:marker val="1"/>
        <c:axId val="61122432"/>
        <c:axId val="61124608"/>
      </c:lineChart>
      <c:catAx>
        <c:axId val="61122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7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124608"/>
        <c:crossesAt val="0"/>
        <c:lblAlgn val="ctr"/>
        <c:lblOffset val="100"/>
        <c:tickLblSkip val="1"/>
        <c:tickMarkSkip val="1"/>
      </c:catAx>
      <c:valAx>
        <c:axId val="61124608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122432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Zedník  36-67-H/01 -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'5'!$A$14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'5'!$B$14:$P$14</c:f>
              <c:numCache>
                <c:formatCode>#,##0</c:formatCode>
                <c:ptCount val="15"/>
                <c:pt idx="0">
                  <c:v>3027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2449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2781</c:v>
                </c:pt>
              </c:numCache>
            </c:numRef>
          </c:val>
        </c:ser>
        <c:ser>
          <c:idx val="0"/>
          <c:order val="1"/>
          <c:tx>
            <c:strRef>
              <c:f>'5'!$A$13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'5'!$B$13:$P$13</c:f>
              <c:numCache>
                <c:formatCode>#,##0</c:formatCode>
                <c:ptCount val="15"/>
                <c:pt idx="0">
                  <c:v>14393</c:v>
                </c:pt>
                <c:pt idx="1">
                  <c:v>13635</c:v>
                </c:pt>
                <c:pt idx="2">
                  <c:v>13079</c:v>
                </c:pt>
                <c:pt idx="3">
                  <c:v>14605</c:v>
                </c:pt>
                <c:pt idx="4">
                  <c:v>14457</c:v>
                </c:pt>
                <c:pt idx="5">
                  <c:v>12616</c:v>
                </c:pt>
                <c:pt idx="6">
                  <c:v>12040</c:v>
                </c:pt>
                <c:pt idx="7">
                  <c:v>13517</c:v>
                </c:pt>
                <c:pt idx="8">
                  <c:v>14033</c:v>
                </c:pt>
                <c:pt idx="9">
                  <c:v>13018</c:v>
                </c:pt>
                <c:pt idx="10">
                  <c:v>14989</c:v>
                </c:pt>
                <c:pt idx="11">
                  <c:v>13960</c:v>
                </c:pt>
                <c:pt idx="12">
                  <c:v>11773</c:v>
                </c:pt>
                <c:pt idx="13">
                  <c:v>14311</c:v>
                </c:pt>
                <c:pt idx="14">
                  <c:v>13602</c:v>
                </c:pt>
              </c:numCache>
            </c:numRef>
          </c:val>
        </c:ser>
        <c:gapWidth val="62"/>
        <c:overlap val="100"/>
        <c:axId val="61165568"/>
        <c:axId val="61167872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'5'!$B$22:$P$22</c:f>
              <c:numCache>
                <c:formatCode>#,##0</c:formatCode>
                <c:ptCount val="15"/>
                <c:pt idx="0">
                  <c:v>3386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2438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2839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'5'!$B$21:$P$21</c:f>
              <c:numCache>
                <c:formatCode>#,##0</c:formatCode>
                <c:ptCount val="15"/>
                <c:pt idx="0">
                  <c:v>14393</c:v>
                </c:pt>
                <c:pt idx="1">
                  <c:v>14188</c:v>
                </c:pt>
                <c:pt idx="2">
                  <c:v>13079</c:v>
                </c:pt>
                <c:pt idx="3">
                  <c:v>14661</c:v>
                </c:pt>
                <c:pt idx="4">
                  <c:v>17634</c:v>
                </c:pt>
                <c:pt idx="5">
                  <c:v>12573</c:v>
                </c:pt>
                <c:pt idx="6">
                  <c:v>9651</c:v>
                </c:pt>
                <c:pt idx="7">
                  <c:v>13459</c:v>
                </c:pt>
                <c:pt idx="8">
                  <c:v>14070</c:v>
                </c:pt>
                <c:pt idx="9">
                  <c:v>12915</c:v>
                </c:pt>
                <c:pt idx="10">
                  <c:v>13620</c:v>
                </c:pt>
                <c:pt idx="11">
                  <c:v>13986</c:v>
                </c:pt>
                <c:pt idx="12">
                  <c:v>11600</c:v>
                </c:pt>
                <c:pt idx="13">
                  <c:v>14383</c:v>
                </c:pt>
                <c:pt idx="14">
                  <c:v>13587</c:v>
                </c:pt>
              </c:numCache>
            </c:numRef>
          </c:val>
        </c:ser>
        <c:marker val="1"/>
        <c:axId val="61165568"/>
        <c:axId val="61167872"/>
      </c:lineChart>
      <c:catAx>
        <c:axId val="61165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167872"/>
        <c:crossesAt val="0"/>
        <c:auto val="1"/>
        <c:lblAlgn val="ctr"/>
        <c:lblOffset val="100"/>
      </c:catAx>
      <c:valAx>
        <c:axId val="61167872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16556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65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Zedník  36-67-H/01 -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'5'!$A$42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'5'!$B$42:$P$42</c:f>
              <c:numCache>
                <c:formatCode>#,##0</c:formatCode>
                <c:ptCount val="15"/>
                <c:pt idx="0">
                  <c:v>5286</c:v>
                </c:pt>
                <c:pt idx="1">
                  <c:v>5270</c:v>
                </c:pt>
                <c:pt idx="2">
                  <c:v>3800</c:v>
                </c:pt>
                <c:pt idx="3">
                  <c:v>3920</c:v>
                </c:pt>
                <c:pt idx="4">
                  <c:v>2435</c:v>
                </c:pt>
                <c:pt idx="5">
                  <c:v>5053</c:v>
                </c:pt>
                <c:pt idx="6">
                  <c:v>4833</c:v>
                </c:pt>
                <c:pt idx="7">
                  <c:v>4688</c:v>
                </c:pt>
                <c:pt idx="8">
                  <c:v>6284</c:v>
                </c:pt>
                <c:pt idx="9">
                  <c:v>3940</c:v>
                </c:pt>
                <c:pt idx="10">
                  <c:v>4558</c:v>
                </c:pt>
                <c:pt idx="11">
                  <c:v>4869</c:v>
                </c:pt>
                <c:pt idx="12">
                  <c:v>3516</c:v>
                </c:pt>
                <c:pt idx="13">
                  <c:v>3234</c:v>
                </c:pt>
                <c:pt idx="14">
                  <c:v>4406</c:v>
                </c:pt>
              </c:numCache>
            </c:numRef>
          </c:val>
        </c:ser>
        <c:ser>
          <c:idx val="0"/>
          <c:order val="1"/>
          <c:tx>
            <c:strRef>
              <c:f>'5'!$A$41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'5'!$B$41:$P$41</c:f>
              <c:numCache>
                <c:formatCode>#,##0</c:formatCode>
                <c:ptCount val="15"/>
                <c:pt idx="0">
                  <c:v>13112</c:v>
                </c:pt>
                <c:pt idx="1">
                  <c:v>11978</c:v>
                </c:pt>
                <c:pt idx="2">
                  <c:v>11714</c:v>
                </c:pt>
                <c:pt idx="3">
                  <c:v>13780</c:v>
                </c:pt>
                <c:pt idx="4">
                  <c:v>12641</c:v>
                </c:pt>
                <c:pt idx="5">
                  <c:v>11814</c:v>
                </c:pt>
                <c:pt idx="6">
                  <c:v>13084</c:v>
                </c:pt>
                <c:pt idx="7">
                  <c:v>12330</c:v>
                </c:pt>
                <c:pt idx="8">
                  <c:v>13825</c:v>
                </c:pt>
                <c:pt idx="9">
                  <c:v>12721</c:v>
                </c:pt>
                <c:pt idx="10">
                  <c:v>13999</c:v>
                </c:pt>
                <c:pt idx="11">
                  <c:v>13236</c:v>
                </c:pt>
                <c:pt idx="12">
                  <c:v>13035</c:v>
                </c:pt>
                <c:pt idx="13">
                  <c:v>14527</c:v>
                </c:pt>
                <c:pt idx="14">
                  <c:v>12985</c:v>
                </c:pt>
              </c:numCache>
            </c:numRef>
          </c:val>
        </c:ser>
        <c:gapWidth val="62"/>
        <c:overlap val="100"/>
        <c:axId val="61220736"/>
        <c:axId val="6123558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'5'!$B$50:$P$50</c:f>
              <c:numCache>
                <c:formatCode>#,##0</c:formatCode>
                <c:ptCount val="15"/>
                <c:pt idx="0">
                  <c:v>5913</c:v>
                </c:pt>
                <c:pt idx="1">
                  <c:v>5479</c:v>
                </c:pt>
                <c:pt idx="2">
                  <c:v>4043</c:v>
                </c:pt>
                <c:pt idx="3">
                  <c:v>4356</c:v>
                </c:pt>
                <c:pt idx="4">
                  <c:v>2818</c:v>
                </c:pt>
                <c:pt idx="5">
                  <c:v>5567</c:v>
                </c:pt>
                <c:pt idx="6">
                  <c:v>4876</c:v>
                </c:pt>
                <c:pt idx="7">
                  <c:v>4688</c:v>
                </c:pt>
                <c:pt idx="8">
                  <c:v>6516</c:v>
                </c:pt>
                <c:pt idx="9">
                  <c:v>4354</c:v>
                </c:pt>
                <c:pt idx="10">
                  <c:v>4509</c:v>
                </c:pt>
                <c:pt idx="11">
                  <c:v>4554</c:v>
                </c:pt>
                <c:pt idx="12">
                  <c:v>4615</c:v>
                </c:pt>
                <c:pt idx="13">
                  <c:v>3574</c:v>
                </c:pt>
                <c:pt idx="14">
                  <c:v>4704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'5'!$B$49:$P$49</c:f>
              <c:numCache>
                <c:formatCode>#,##0</c:formatCode>
                <c:ptCount val="15"/>
                <c:pt idx="0">
                  <c:v>13112</c:v>
                </c:pt>
                <c:pt idx="1">
                  <c:v>12278</c:v>
                </c:pt>
                <c:pt idx="2">
                  <c:v>11714</c:v>
                </c:pt>
                <c:pt idx="3">
                  <c:v>13834</c:v>
                </c:pt>
                <c:pt idx="4">
                  <c:v>14059</c:v>
                </c:pt>
                <c:pt idx="5">
                  <c:v>11489</c:v>
                </c:pt>
                <c:pt idx="6">
                  <c:v>10488</c:v>
                </c:pt>
                <c:pt idx="7">
                  <c:v>12282</c:v>
                </c:pt>
                <c:pt idx="8">
                  <c:v>14201</c:v>
                </c:pt>
                <c:pt idx="9">
                  <c:v>12720</c:v>
                </c:pt>
                <c:pt idx="10">
                  <c:v>12674</c:v>
                </c:pt>
                <c:pt idx="11">
                  <c:v>13230</c:v>
                </c:pt>
                <c:pt idx="12">
                  <c:v>13089</c:v>
                </c:pt>
                <c:pt idx="13">
                  <c:v>14600</c:v>
                </c:pt>
                <c:pt idx="14">
                  <c:v>12841</c:v>
                </c:pt>
              </c:numCache>
            </c:numRef>
          </c:val>
        </c:ser>
        <c:marker val="1"/>
        <c:axId val="61220736"/>
        <c:axId val="61235584"/>
      </c:lineChart>
      <c:catAx>
        <c:axId val="6122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235584"/>
        <c:crossesAt val="0"/>
        <c:auto val="1"/>
        <c:lblAlgn val="ctr"/>
        <c:lblOffset val="100"/>
      </c:catAx>
      <c:valAx>
        <c:axId val="61235584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22073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32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Opravář zemědělských strojů  41-55-H/01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'6'!$A$8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'6'!$B$189:$P$189</c:f>
              <c:numCache>
                <c:formatCode>#,##0</c:formatCode>
                <c:ptCount val="15"/>
                <c:pt idx="0">
                  <c:v>32983</c:v>
                </c:pt>
                <c:pt idx="1">
                  <c:v>36444</c:v>
                </c:pt>
                <c:pt idx="2">
                  <c:v>34253</c:v>
                </c:pt>
                <c:pt idx="3">
                  <c:v>31285</c:v>
                </c:pt>
                <c:pt idx="4">
                  <c:v>26798</c:v>
                </c:pt>
                <c:pt idx="5">
                  <c:v>29348</c:v>
                </c:pt>
                <c:pt idx="6">
                  <c:v>32043</c:v>
                </c:pt>
                <c:pt idx="7">
                  <c:v>31636</c:v>
                </c:pt>
                <c:pt idx="8">
                  <c:v>36359</c:v>
                </c:pt>
                <c:pt idx="9">
                  <c:v>36945</c:v>
                </c:pt>
                <c:pt idx="10">
                  <c:v>31687</c:v>
                </c:pt>
                <c:pt idx="11">
                  <c:v>32023</c:v>
                </c:pt>
                <c:pt idx="12">
                  <c:v>31934</c:v>
                </c:pt>
                <c:pt idx="13">
                  <c:v>32140</c:v>
                </c:pt>
                <c:pt idx="14">
                  <c:v>32563</c:v>
                </c:pt>
              </c:numCache>
            </c:numRef>
          </c:val>
        </c:ser>
        <c:dLbls>
          <c:showVal val="1"/>
        </c:dLbls>
        <c:gapWidth val="60"/>
        <c:axId val="61840384"/>
        <c:axId val="61846656"/>
      </c:barChart>
      <c:lineChart>
        <c:grouping val="standard"/>
        <c:ser>
          <c:idx val="0"/>
          <c:order val="1"/>
          <c:tx>
            <c:strRef>
              <c:f>'6'!$A$16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'6'!$B$190:$P$190</c:f>
              <c:numCache>
                <c:formatCode>#,##0</c:formatCode>
                <c:ptCount val="15"/>
                <c:pt idx="0">
                  <c:v>33937</c:v>
                </c:pt>
                <c:pt idx="1">
                  <c:v>37724</c:v>
                </c:pt>
                <c:pt idx="2">
                  <c:v>34613</c:v>
                </c:pt>
                <c:pt idx="3">
                  <c:v>32093</c:v>
                </c:pt>
                <c:pt idx="4">
                  <c:v>31673</c:v>
                </c:pt>
                <c:pt idx="5">
                  <c:v>29599</c:v>
                </c:pt>
                <c:pt idx="6">
                  <c:v>30154</c:v>
                </c:pt>
                <c:pt idx="7">
                  <c:v>32268</c:v>
                </c:pt>
                <c:pt idx="8">
                  <c:v>37119</c:v>
                </c:pt>
                <c:pt idx="9">
                  <c:v>37543</c:v>
                </c:pt>
                <c:pt idx="10">
                  <c:v>34051</c:v>
                </c:pt>
                <c:pt idx="11">
                  <c:v>31627</c:v>
                </c:pt>
                <c:pt idx="12">
                  <c:v>34346</c:v>
                </c:pt>
                <c:pt idx="13">
                  <c:v>32872</c:v>
                </c:pt>
                <c:pt idx="14">
                  <c:v>33544</c:v>
                </c:pt>
              </c:numCache>
            </c:numRef>
          </c:val>
        </c:ser>
        <c:dLbls>
          <c:showVal val="1"/>
        </c:dLbls>
        <c:marker val="1"/>
        <c:axId val="61840384"/>
        <c:axId val="61846656"/>
      </c:lineChart>
      <c:catAx>
        <c:axId val="61840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5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846656"/>
        <c:crossesAt val="0"/>
        <c:lblAlgn val="ctr"/>
        <c:lblOffset val="100"/>
        <c:tickLblSkip val="1"/>
        <c:tickMarkSkip val="1"/>
      </c:catAx>
      <c:valAx>
        <c:axId val="61846656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9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840384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Opravář zemědělských strojů  41-55-H/01 -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'6'!$A$14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'6'!$B$14:$P$14</c:f>
              <c:numCache>
                <c:formatCode>#,##0</c:formatCode>
                <c:ptCount val="15"/>
                <c:pt idx="0">
                  <c:v>2712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1938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2722</c:v>
                </c:pt>
              </c:numCache>
            </c:numRef>
          </c:val>
        </c:ser>
        <c:ser>
          <c:idx val="0"/>
          <c:order val="1"/>
          <c:tx>
            <c:strRef>
              <c:f>'6'!$A$13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'6'!$B$13:$P$13</c:f>
              <c:numCache>
                <c:formatCode>#,##0</c:formatCode>
                <c:ptCount val="15"/>
                <c:pt idx="0">
                  <c:v>12088</c:v>
                </c:pt>
                <c:pt idx="1">
                  <c:v>16489</c:v>
                </c:pt>
                <c:pt idx="2">
                  <c:v>11754</c:v>
                </c:pt>
                <c:pt idx="3">
                  <c:v>12533</c:v>
                </c:pt>
                <c:pt idx="4">
                  <c:v>10942</c:v>
                </c:pt>
                <c:pt idx="5">
                  <c:v>11795</c:v>
                </c:pt>
                <c:pt idx="6">
                  <c:v>9643</c:v>
                </c:pt>
                <c:pt idx="7">
                  <c:v>13122</c:v>
                </c:pt>
                <c:pt idx="8">
                  <c:v>13119</c:v>
                </c:pt>
                <c:pt idx="9">
                  <c:v>12180</c:v>
                </c:pt>
                <c:pt idx="10">
                  <c:v>12355</c:v>
                </c:pt>
                <c:pt idx="11">
                  <c:v>12510</c:v>
                </c:pt>
                <c:pt idx="12">
                  <c:v>10503</c:v>
                </c:pt>
                <c:pt idx="13">
                  <c:v>12713</c:v>
                </c:pt>
                <c:pt idx="14">
                  <c:v>12268</c:v>
                </c:pt>
              </c:numCache>
            </c:numRef>
          </c:val>
        </c:ser>
        <c:gapWidth val="62"/>
        <c:overlap val="100"/>
        <c:axId val="61998208"/>
        <c:axId val="62000512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'6'!$B$22:$P$22</c:f>
              <c:numCache>
                <c:formatCode>#,##0</c:formatCode>
                <c:ptCount val="15"/>
                <c:pt idx="0">
                  <c:v>3033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2088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2789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'6'!$B$21:$P$21</c:f>
              <c:numCache>
                <c:formatCode>#,##0</c:formatCode>
                <c:ptCount val="15"/>
                <c:pt idx="0">
                  <c:v>12088</c:v>
                </c:pt>
                <c:pt idx="1">
                  <c:v>17158</c:v>
                </c:pt>
                <c:pt idx="2">
                  <c:v>11754</c:v>
                </c:pt>
                <c:pt idx="3">
                  <c:v>12582</c:v>
                </c:pt>
                <c:pt idx="4">
                  <c:v>12791</c:v>
                </c:pt>
                <c:pt idx="5">
                  <c:v>11754</c:v>
                </c:pt>
                <c:pt idx="6">
                  <c:v>10699</c:v>
                </c:pt>
                <c:pt idx="7">
                  <c:v>13459</c:v>
                </c:pt>
                <c:pt idx="8">
                  <c:v>13153</c:v>
                </c:pt>
                <c:pt idx="9">
                  <c:v>12084</c:v>
                </c:pt>
                <c:pt idx="10">
                  <c:v>13614</c:v>
                </c:pt>
                <c:pt idx="11">
                  <c:v>12533</c:v>
                </c:pt>
                <c:pt idx="12">
                  <c:v>12104</c:v>
                </c:pt>
                <c:pt idx="13">
                  <c:v>12777</c:v>
                </c:pt>
                <c:pt idx="14">
                  <c:v>12754</c:v>
                </c:pt>
              </c:numCache>
            </c:numRef>
          </c:val>
        </c:ser>
        <c:marker val="1"/>
        <c:axId val="61998208"/>
        <c:axId val="62000512"/>
      </c:lineChart>
      <c:catAx>
        <c:axId val="61998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00512"/>
        <c:crossesAt val="0"/>
        <c:auto val="1"/>
        <c:lblAlgn val="ctr"/>
        <c:lblOffset val="100"/>
      </c:catAx>
      <c:valAx>
        <c:axId val="62000512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9982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88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Opravář zemědělských strojů  41-55-H/01 -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'6'!$A$42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'6'!$B$42:$P$42</c:f>
              <c:numCache>
                <c:formatCode>#,##0</c:formatCode>
                <c:ptCount val="15"/>
                <c:pt idx="0">
                  <c:v>5331</c:v>
                </c:pt>
                <c:pt idx="1">
                  <c:v>4517</c:v>
                </c:pt>
                <c:pt idx="2">
                  <c:v>3257</c:v>
                </c:pt>
                <c:pt idx="3">
                  <c:v>3920</c:v>
                </c:pt>
                <c:pt idx="4">
                  <c:v>2158</c:v>
                </c:pt>
                <c:pt idx="5">
                  <c:v>4371</c:v>
                </c:pt>
                <c:pt idx="6">
                  <c:v>4131</c:v>
                </c:pt>
                <c:pt idx="7">
                  <c:v>4018</c:v>
                </c:pt>
                <c:pt idx="8">
                  <c:v>6284</c:v>
                </c:pt>
                <c:pt idx="9">
                  <c:v>3940</c:v>
                </c:pt>
                <c:pt idx="10">
                  <c:v>4267</c:v>
                </c:pt>
                <c:pt idx="11">
                  <c:v>4190</c:v>
                </c:pt>
                <c:pt idx="12">
                  <c:v>3516</c:v>
                </c:pt>
                <c:pt idx="13">
                  <c:v>3234</c:v>
                </c:pt>
                <c:pt idx="14">
                  <c:v>4081</c:v>
                </c:pt>
              </c:numCache>
            </c:numRef>
          </c:val>
        </c:ser>
        <c:ser>
          <c:idx val="0"/>
          <c:order val="1"/>
          <c:tx>
            <c:strRef>
              <c:f>'6'!$A$41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'6'!$B$41:$P$41</c:f>
              <c:numCache>
                <c:formatCode>#,##0</c:formatCode>
                <c:ptCount val="15"/>
                <c:pt idx="0">
                  <c:v>12852</c:v>
                </c:pt>
                <c:pt idx="1">
                  <c:v>12305</c:v>
                </c:pt>
                <c:pt idx="2">
                  <c:v>16868</c:v>
                </c:pt>
                <c:pt idx="3">
                  <c:v>12361</c:v>
                </c:pt>
                <c:pt idx="4">
                  <c:v>11760</c:v>
                </c:pt>
                <c:pt idx="5">
                  <c:v>11562</c:v>
                </c:pt>
                <c:pt idx="6">
                  <c:v>15178</c:v>
                </c:pt>
                <c:pt idx="7">
                  <c:v>11719</c:v>
                </c:pt>
                <c:pt idx="8">
                  <c:v>13529</c:v>
                </c:pt>
                <c:pt idx="9">
                  <c:v>18141</c:v>
                </c:pt>
                <c:pt idx="10">
                  <c:v>12078</c:v>
                </c:pt>
                <c:pt idx="11">
                  <c:v>12417</c:v>
                </c:pt>
                <c:pt idx="12">
                  <c:v>14399</c:v>
                </c:pt>
                <c:pt idx="13">
                  <c:v>13725</c:v>
                </c:pt>
                <c:pt idx="14">
                  <c:v>13492</c:v>
                </c:pt>
              </c:numCache>
            </c:numRef>
          </c:val>
        </c:ser>
        <c:gapWidth val="62"/>
        <c:overlap val="100"/>
        <c:axId val="62048896"/>
        <c:axId val="6206374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'6'!$B$50:$P$50</c:f>
              <c:numCache>
                <c:formatCode>#,##0</c:formatCode>
                <c:ptCount val="15"/>
                <c:pt idx="0">
                  <c:v>5964</c:v>
                </c:pt>
                <c:pt idx="1">
                  <c:v>4696</c:v>
                </c:pt>
                <c:pt idx="2">
                  <c:v>3465</c:v>
                </c:pt>
                <c:pt idx="3">
                  <c:v>4356</c:v>
                </c:pt>
                <c:pt idx="4">
                  <c:v>2657</c:v>
                </c:pt>
                <c:pt idx="5">
                  <c:v>4816</c:v>
                </c:pt>
                <c:pt idx="6">
                  <c:v>4167</c:v>
                </c:pt>
                <c:pt idx="7">
                  <c:v>4018</c:v>
                </c:pt>
                <c:pt idx="8">
                  <c:v>6516</c:v>
                </c:pt>
                <c:pt idx="9">
                  <c:v>4354</c:v>
                </c:pt>
                <c:pt idx="10">
                  <c:v>4222</c:v>
                </c:pt>
                <c:pt idx="11">
                  <c:v>3919</c:v>
                </c:pt>
                <c:pt idx="12">
                  <c:v>3944</c:v>
                </c:pt>
                <c:pt idx="13">
                  <c:v>3574</c:v>
                </c:pt>
                <c:pt idx="14">
                  <c:v>4333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'6'!$B$49:$P$49</c:f>
              <c:numCache>
                <c:formatCode>#,##0</c:formatCode>
                <c:ptCount val="15"/>
                <c:pt idx="0">
                  <c:v>12852</c:v>
                </c:pt>
                <c:pt idx="1">
                  <c:v>12613</c:v>
                </c:pt>
                <c:pt idx="2">
                  <c:v>16868</c:v>
                </c:pt>
                <c:pt idx="3">
                  <c:v>12410</c:v>
                </c:pt>
                <c:pt idx="4">
                  <c:v>14137</c:v>
                </c:pt>
                <c:pt idx="5">
                  <c:v>11244</c:v>
                </c:pt>
                <c:pt idx="6">
                  <c:v>12170</c:v>
                </c:pt>
                <c:pt idx="7">
                  <c:v>12014</c:v>
                </c:pt>
                <c:pt idx="8">
                  <c:v>13896</c:v>
                </c:pt>
                <c:pt idx="9">
                  <c:v>18140</c:v>
                </c:pt>
                <c:pt idx="10">
                  <c:v>13260</c:v>
                </c:pt>
                <c:pt idx="11">
                  <c:v>12412</c:v>
                </c:pt>
                <c:pt idx="12">
                  <c:v>15544</c:v>
                </c:pt>
                <c:pt idx="13">
                  <c:v>13794</c:v>
                </c:pt>
                <c:pt idx="14">
                  <c:v>13668</c:v>
                </c:pt>
              </c:numCache>
            </c:numRef>
          </c:val>
        </c:ser>
        <c:marker val="1"/>
        <c:axId val="62048896"/>
        <c:axId val="62063744"/>
      </c:lineChart>
      <c:catAx>
        <c:axId val="62048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63744"/>
        <c:crossesAt val="0"/>
        <c:auto val="1"/>
        <c:lblAlgn val="ctr"/>
        <c:lblOffset val="100"/>
      </c:catAx>
      <c:valAx>
        <c:axId val="62063744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4889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65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Kuchař - číšník pro pohostinství  65-51-H/002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78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'7'!$A$8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'7'!$B$189:$P$189</c:f>
              <c:numCache>
                <c:formatCode>#,##0</c:formatCode>
                <c:ptCount val="15"/>
                <c:pt idx="0">
                  <c:v>33037</c:v>
                </c:pt>
                <c:pt idx="1">
                  <c:v>32219</c:v>
                </c:pt>
                <c:pt idx="2">
                  <c:v>30547</c:v>
                </c:pt>
                <c:pt idx="3">
                  <c:v>30012</c:v>
                </c:pt>
                <c:pt idx="4">
                  <c:v>30817</c:v>
                </c:pt>
                <c:pt idx="5">
                  <c:v>29817</c:v>
                </c:pt>
                <c:pt idx="6">
                  <c:v>28746</c:v>
                </c:pt>
                <c:pt idx="7">
                  <c:v>31578</c:v>
                </c:pt>
                <c:pt idx="8">
                  <c:v>29043</c:v>
                </c:pt>
                <c:pt idx="9">
                  <c:v>31202</c:v>
                </c:pt>
                <c:pt idx="10">
                  <c:v>34488</c:v>
                </c:pt>
                <c:pt idx="11">
                  <c:v>33142</c:v>
                </c:pt>
                <c:pt idx="12">
                  <c:v>30907</c:v>
                </c:pt>
                <c:pt idx="13">
                  <c:v>30232</c:v>
                </c:pt>
                <c:pt idx="14">
                  <c:v>31128</c:v>
                </c:pt>
              </c:numCache>
            </c:numRef>
          </c:val>
        </c:ser>
        <c:dLbls>
          <c:showVal val="1"/>
        </c:dLbls>
        <c:gapWidth val="60"/>
        <c:axId val="62238080"/>
        <c:axId val="62244352"/>
      </c:barChart>
      <c:lineChart>
        <c:grouping val="standard"/>
        <c:ser>
          <c:idx val="0"/>
          <c:order val="1"/>
          <c:tx>
            <c:strRef>
              <c:f>'7'!$A$16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3.2366538420726086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'7'!$B$35:$P$35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'7'!$B$190:$P$190</c:f>
              <c:numCache>
                <c:formatCode>#,##0</c:formatCode>
                <c:ptCount val="15"/>
                <c:pt idx="0">
                  <c:v>34191</c:v>
                </c:pt>
                <c:pt idx="1">
                  <c:v>33343</c:v>
                </c:pt>
                <c:pt idx="2">
                  <c:v>30908</c:v>
                </c:pt>
                <c:pt idx="3">
                  <c:v>30815</c:v>
                </c:pt>
                <c:pt idx="4">
                  <c:v>31345</c:v>
                </c:pt>
                <c:pt idx="5">
                  <c:v>30074</c:v>
                </c:pt>
                <c:pt idx="6">
                  <c:v>30734</c:v>
                </c:pt>
                <c:pt idx="7">
                  <c:v>32208</c:v>
                </c:pt>
                <c:pt idx="8">
                  <c:v>29618</c:v>
                </c:pt>
                <c:pt idx="9">
                  <c:v>32227</c:v>
                </c:pt>
                <c:pt idx="10">
                  <c:v>32359</c:v>
                </c:pt>
                <c:pt idx="11">
                  <c:v>32746</c:v>
                </c:pt>
                <c:pt idx="12">
                  <c:v>31788</c:v>
                </c:pt>
                <c:pt idx="13">
                  <c:v>30954</c:v>
                </c:pt>
                <c:pt idx="14">
                  <c:v>31666</c:v>
                </c:pt>
              </c:numCache>
            </c:numRef>
          </c:val>
        </c:ser>
        <c:dLbls>
          <c:showVal val="1"/>
        </c:dLbls>
        <c:marker val="1"/>
        <c:axId val="62238080"/>
        <c:axId val="62244352"/>
      </c:lineChart>
      <c:catAx>
        <c:axId val="62238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7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44352"/>
        <c:crossesAt val="0"/>
        <c:lblAlgn val="ctr"/>
        <c:lblOffset val="100"/>
        <c:tickLblSkip val="1"/>
        <c:tickMarkSkip val="1"/>
      </c:catAx>
      <c:valAx>
        <c:axId val="62244352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38080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Strojní mechanik  23-51-H/01 -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'1'!$A$14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'1'!$B$14:$P$14</c:f>
              <c:numCache>
                <c:formatCode>#,##0</c:formatCode>
                <c:ptCount val="15"/>
                <c:pt idx="0">
                  <c:v>3219</c:v>
                </c:pt>
                <c:pt idx="1">
                  <c:v>3133</c:v>
                </c:pt>
                <c:pt idx="2">
                  <c:v>2476</c:v>
                </c:pt>
                <c:pt idx="3">
                  <c:v>2471</c:v>
                </c:pt>
                <c:pt idx="4">
                  <c:v>3212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2856</c:v>
                </c:pt>
              </c:numCache>
            </c:numRef>
          </c:val>
        </c:ser>
        <c:ser>
          <c:idx val="0"/>
          <c:order val="1"/>
          <c:tx>
            <c:strRef>
              <c:f>'1'!$A$13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'1'!$B$13:$P$13</c:f>
              <c:numCache>
                <c:formatCode>#,##0</c:formatCode>
                <c:ptCount val="15"/>
                <c:pt idx="0">
                  <c:v>16117</c:v>
                </c:pt>
                <c:pt idx="1">
                  <c:v>13897</c:v>
                </c:pt>
                <c:pt idx="2">
                  <c:v>13114</c:v>
                </c:pt>
                <c:pt idx="3">
                  <c:v>12866</c:v>
                </c:pt>
                <c:pt idx="4">
                  <c:v>13768</c:v>
                </c:pt>
                <c:pt idx="5">
                  <c:v>12616</c:v>
                </c:pt>
                <c:pt idx="6">
                  <c:v>12113</c:v>
                </c:pt>
                <c:pt idx="7">
                  <c:v>13517</c:v>
                </c:pt>
                <c:pt idx="8">
                  <c:v>14033</c:v>
                </c:pt>
                <c:pt idx="9">
                  <c:v>13440</c:v>
                </c:pt>
                <c:pt idx="10">
                  <c:v>13187</c:v>
                </c:pt>
                <c:pt idx="11">
                  <c:v>13382</c:v>
                </c:pt>
                <c:pt idx="12">
                  <c:v>11124</c:v>
                </c:pt>
                <c:pt idx="13">
                  <c:v>13900</c:v>
                </c:pt>
                <c:pt idx="14">
                  <c:v>13362</c:v>
                </c:pt>
              </c:numCache>
            </c:numRef>
          </c:val>
        </c:ser>
        <c:gapWidth val="62"/>
        <c:overlap val="100"/>
        <c:axId val="85472000"/>
        <c:axId val="85474688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'1'!$B$22:$P$22</c:f>
              <c:numCache>
                <c:formatCode>#,##0</c:formatCode>
                <c:ptCount val="15"/>
                <c:pt idx="0">
                  <c:v>3601</c:v>
                </c:pt>
                <c:pt idx="1">
                  <c:v>3257</c:v>
                </c:pt>
                <c:pt idx="2">
                  <c:v>2635</c:v>
                </c:pt>
                <c:pt idx="3">
                  <c:v>2745</c:v>
                </c:pt>
                <c:pt idx="4">
                  <c:v>3317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2925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'1'!$B$21:$P$21</c:f>
              <c:numCache>
                <c:formatCode>#,##0</c:formatCode>
                <c:ptCount val="15"/>
                <c:pt idx="0">
                  <c:v>16117</c:v>
                </c:pt>
                <c:pt idx="1">
                  <c:v>13858</c:v>
                </c:pt>
                <c:pt idx="2">
                  <c:v>13115</c:v>
                </c:pt>
                <c:pt idx="3">
                  <c:v>12916</c:v>
                </c:pt>
                <c:pt idx="4">
                  <c:v>12893</c:v>
                </c:pt>
                <c:pt idx="5">
                  <c:v>12573</c:v>
                </c:pt>
                <c:pt idx="6">
                  <c:v>10630</c:v>
                </c:pt>
                <c:pt idx="7">
                  <c:v>13459</c:v>
                </c:pt>
                <c:pt idx="8">
                  <c:v>14070</c:v>
                </c:pt>
                <c:pt idx="9">
                  <c:v>13334</c:v>
                </c:pt>
                <c:pt idx="10">
                  <c:v>13661</c:v>
                </c:pt>
                <c:pt idx="11">
                  <c:v>13407</c:v>
                </c:pt>
                <c:pt idx="12">
                  <c:v>12104</c:v>
                </c:pt>
                <c:pt idx="13">
                  <c:v>13970</c:v>
                </c:pt>
                <c:pt idx="14">
                  <c:v>13293</c:v>
                </c:pt>
              </c:numCache>
            </c:numRef>
          </c:val>
        </c:ser>
        <c:marker val="1"/>
        <c:axId val="85472000"/>
        <c:axId val="85474688"/>
      </c:lineChart>
      <c:catAx>
        <c:axId val="85472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474688"/>
        <c:crossesAt val="0"/>
        <c:auto val="1"/>
        <c:lblAlgn val="ctr"/>
        <c:lblOffset val="100"/>
      </c:catAx>
      <c:valAx>
        <c:axId val="85474688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47200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332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Kuchař - číšník pro pohostinství  65-51-H/002 -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'7'!$A$14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'7'!$B$14:$P$14</c:f>
              <c:numCache>
                <c:formatCode>#,##0</c:formatCode>
                <c:ptCount val="15"/>
                <c:pt idx="0">
                  <c:v>3224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3341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2859</c:v>
                </c:pt>
              </c:numCache>
            </c:numRef>
          </c:val>
        </c:ser>
        <c:ser>
          <c:idx val="0"/>
          <c:order val="1"/>
          <c:tx>
            <c:strRef>
              <c:f>'7'!$A$13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'7'!$B$13:$P$13</c:f>
              <c:numCache>
                <c:formatCode>#,##0</c:formatCode>
                <c:ptCount val="15"/>
                <c:pt idx="0">
                  <c:v>13814</c:v>
                </c:pt>
                <c:pt idx="1">
                  <c:v>13318</c:v>
                </c:pt>
                <c:pt idx="2">
                  <c:v>12574</c:v>
                </c:pt>
                <c:pt idx="3">
                  <c:v>13452</c:v>
                </c:pt>
                <c:pt idx="4">
                  <c:v>14162</c:v>
                </c:pt>
                <c:pt idx="5">
                  <c:v>12562</c:v>
                </c:pt>
                <c:pt idx="6">
                  <c:v>11122</c:v>
                </c:pt>
                <c:pt idx="7">
                  <c:v>13064</c:v>
                </c:pt>
                <c:pt idx="8">
                  <c:v>11185</c:v>
                </c:pt>
                <c:pt idx="9">
                  <c:v>13232</c:v>
                </c:pt>
                <c:pt idx="10">
                  <c:v>14549</c:v>
                </c:pt>
                <c:pt idx="11">
                  <c:v>13063</c:v>
                </c:pt>
                <c:pt idx="12">
                  <c:v>11675</c:v>
                </c:pt>
                <c:pt idx="13">
                  <c:v>12279</c:v>
                </c:pt>
                <c:pt idx="14">
                  <c:v>12861</c:v>
                </c:pt>
              </c:numCache>
            </c:numRef>
          </c:val>
        </c:ser>
        <c:gapWidth val="62"/>
        <c:overlap val="100"/>
        <c:axId val="62277120"/>
        <c:axId val="62291968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'7'!$B$22:$P$22</c:f>
              <c:numCache>
                <c:formatCode>#,##0</c:formatCode>
                <c:ptCount val="15"/>
                <c:pt idx="0">
                  <c:v>3607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2976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2894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'7'!$B$21:$P$21</c:f>
              <c:numCache>
                <c:formatCode>#,##0</c:formatCode>
                <c:ptCount val="15"/>
                <c:pt idx="0">
                  <c:v>13814</c:v>
                </c:pt>
                <c:pt idx="1">
                  <c:v>13858</c:v>
                </c:pt>
                <c:pt idx="2">
                  <c:v>12575</c:v>
                </c:pt>
                <c:pt idx="3">
                  <c:v>13504</c:v>
                </c:pt>
                <c:pt idx="4">
                  <c:v>14496</c:v>
                </c:pt>
                <c:pt idx="5">
                  <c:v>12518</c:v>
                </c:pt>
                <c:pt idx="6">
                  <c:v>12075</c:v>
                </c:pt>
                <c:pt idx="7">
                  <c:v>13399</c:v>
                </c:pt>
                <c:pt idx="8">
                  <c:v>11214</c:v>
                </c:pt>
                <c:pt idx="9">
                  <c:v>13128</c:v>
                </c:pt>
                <c:pt idx="10">
                  <c:v>13476</c:v>
                </c:pt>
                <c:pt idx="11">
                  <c:v>13087</c:v>
                </c:pt>
                <c:pt idx="12">
                  <c:v>12655</c:v>
                </c:pt>
                <c:pt idx="13">
                  <c:v>12341</c:v>
                </c:pt>
                <c:pt idx="14">
                  <c:v>13010</c:v>
                </c:pt>
              </c:numCache>
            </c:numRef>
          </c:val>
        </c:ser>
        <c:marker val="1"/>
        <c:axId val="62277120"/>
        <c:axId val="62291968"/>
      </c:lineChart>
      <c:catAx>
        <c:axId val="6227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91968"/>
        <c:crossesAt val="0"/>
        <c:auto val="1"/>
        <c:lblAlgn val="ctr"/>
        <c:lblOffset val="100"/>
      </c:catAx>
      <c:valAx>
        <c:axId val="62291968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7712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65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Kuchař - číšník pro pohostinství  65-51-H/002 -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'7'!$A$42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'7'!$B$42:$P$42</c:f>
              <c:numCache>
                <c:formatCode>#,##0</c:formatCode>
                <c:ptCount val="15"/>
                <c:pt idx="0">
                  <c:v>6493</c:v>
                </c:pt>
                <c:pt idx="1">
                  <c:v>4517</c:v>
                </c:pt>
                <c:pt idx="2">
                  <c:v>3257</c:v>
                </c:pt>
                <c:pt idx="3">
                  <c:v>3920</c:v>
                </c:pt>
                <c:pt idx="4">
                  <c:v>3770</c:v>
                </c:pt>
                <c:pt idx="5">
                  <c:v>4371</c:v>
                </c:pt>
                <c:pt idx="6">
                  <c:v>3091</c:v>
                </c:pt>
                <c:pt idx="7">
                  <c:v>4018</c:v>
                </c:pt>
                <c:pt idx="8">
                  <c:v>2582</c:v>
                </c:pt>
                <c:pt idx="9">
                  <c:v>3506</c:v>
                </c:pt>
                <c:pt idx="10">
                  <c:v>4267</c:v>
                </c:pt>
                <c:pt idx="11">
                  <c:v>4190</c:v>
                </c:pt>
                <c:pt idx="12">
                  <c:v>3516</c:v>
                </c:pt>
                <c:pt idx="13">
                  <c:v>3234</c:v>
                </c:pt>
                <c:pt idx="14">
                  <c:v>3909</c:v>
                </c:pt>
              </c:numCache>
            </c:numRef>
          </c:val>
        </c:ser>
        <c:ser>
          <c:idx val="0"/>
          <c:order val="1"/>
          <c:tx>
            <c:strRef>
              <c:f>'7'!$A$41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'7'!$B$41:$P$41</c:f>
              <c:numCache>
                <c:formatCode>#,##0</c:formatCode>
                <c:ptCount val="15"/>
                <c:pt idx="0">
                  <c:v>9506</c:v>
                </c:pt>
                <c:pt idx="1">
                  <c:v>11251</c:v>
                </c:pt>
                <c:pt idx="2">
                  <c:v>12342</c:v>
                </c:pt>
                <c:pt idx="3">
                  <c:v>10169</c:v>
                </c:pt>
                <c:pt idx="4">
                  <c:v>9544</c:v>
                </c:pt>
                <c:pt idx="5">
                  <c:v>11264</c:v>
                </c:pt>
                <c:pt idx="6">
                  <c:v>11442</c:v>
                </c:pt>
                <c:pt idx="7">
                  <c:v>11719</c:v>
                </c:pt>
                <c:pt idx="8">
                  <c:v>11849</c:v>
                </c:pt>
                <c:pt idx="9">
                  <c:v>11780</c:v>
                </c:pt>
                <c:pt idx="10">
                  <c:v>12685</c:v>
                </c:pt>
                <c:pt idx="11">
                  <c:v>12983</c:v>
                </c:pt>
                <c:pt idx="12">
                  <c:v>12200</c:v>
                </c:pt>
                <c:pt idx="13">
                  <c:v>12251</c:v>
                </c:pt>
                <c:pt idx="14">
                  <c:v>11499</c:v>
                </c:pt>
              </c:numCache>
            </c:numRef>
          </c:val>
        </c:ser>
        <c:gapWidth val="62"/>
        <c:overlap val="100"/>
        <c:axId val="62323712"/>
        <c:axId val="66979328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'7'!$B$50:$P$50</c:f>
              <c:numCache>
                <c:formatCode>#,##0</c:formatCode>
                <c:ptCount val="15"/>
                <c:pt idx="0">
                  <c:v>7264</c:v>
                </c:pt>
                <c:pt idx="1">
                  <c:v>4696</c:v>
                </c:pt>
                <c:pt idx="2">
                  <c:v>3465</c:v>
                </c:pt>
                <c:pt idx="3">
                  <c:v>4356</c:v>
                </c:pt>
                <c:pt idx="4">
                  <c:v>3410</c:v>
                </c:pt>
                <c:pt idx="5">
                  <c:v>4816</c:v>
                </c:pt>
                <c:pt idx="6">
                  <c:v>3118</c:v>
                </c:pt>
                <c:pt idx="7">
                  <c:v>4018</c:v>
                </c:pt>
                <c:pt idx="8">
                  <c:v>2678</c:v>
                </c:pt>
                <c:pt idx="9">
                  <c:v>4354</c:v>
                </c:pt>
                <c:pt idx="10">
                  <c:v>4222</c:v>
                </c:pt>
                <c:pt idx="11">
                  <c:v>3919</c:v>
                </c:pt>
                <c:pt idx="12">
                  <c:v>3944</c:v>
                </c:pt>
                <c:pt idx="13">
                  <c:v>3574</c:v>
                </c:pt>
                <c:pt idx="14">
                  <c:v>4131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'7'!$B$49:$P$49</c:f>
              <c:numCache>
                <c:formatCode>#,##0</c:formatCode>
                <c:ptCount val="15"/>
                <c:pt idx="0">
                  <c:v>9506</c:v>
                </c:pt>
                <c:pt idx="1">
                  <c:v>11532</c:v>
                </c:pt>
                <c:pt idx="2">
                  <c:v>12342</c:v>
                </c:pt>
                <c:pt idx="3">
                  <c:v>10210</c:v>
                </c:pt>
                <c:pt idx="4">
                  <c:v>10463</c:v>
                </c:pt>
                <c:pt idx="5">
                  <c:v>10955</c:v>
                </c:pt>
                <c:pt idx="6">
                  <c:v>12423</c:v>
                </c:pt>
                <c:pt idx="7">
                  <c:v>12014</c:v>
                </c:pt>
                <c:pt idx="8">
                  <c:v>12172</c:v>
                </c:pt>
                <c:pt idx="9">
                  <c:v>11780</c:v>
                </c:pt>
                <c:pt idx="10">
                  <c:v>11706</c:v>
                </c:pt>
                <c:pt idx="11">
                  <c:v>12977</c:v>
                </c:pt>
                <c:pt idx="12">
                  <c:v>12435</c:v>
                </c:pt>
                <c:pt idx="13">
                  <c:v>12312</c:v>
                </c:pt>
                <c:pt idx="14">
                  <c:v>11631</c:v>
                </c:pt>
              </c:numCache>
            </c:numRef>
          </c:val>
        </c:ser>
        <c:marker val="1"/>
        <c:axId val="62323712"/>
        <c:axId val="66979328"/>
      </c:lineChart>
      <c:catAx>
        <c:axId val="6232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6979328"/>
        <c:crossesAt val="0"/>
        <c:auto val="1"/>
        <c:lblAlgn val="ctr"/>
        <c:lblOffset val="100"/>
      </c:catAx>
      <c:valAx>
        <c:axId val="66979328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32371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32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Kuchař - číšník  65-51-H/01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78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'8'!$A$8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'8'!$B$189:$P$189</c:f>
              <c:numCache>
                <c:formatCode>#,##0</c:formatCode>
                <c:ptCount val="15"/>
                <c:pt idx="0">
                  <c:v>33037</c:v>
                </c:pt>
                <c:pt idx="1">
                  <c:v>32690</c:v>
                </c:pt>
                <c:pt idx="2">
                  <c:v>30547</c:v>
                </c:pt>
                <c:pt idx="3">
                  <c:v>29275</c:v>
                </c:pt>
                <c:pt idx="4">
                  <c:v>26770</c:v>
                </c:pt>
                <c:pt idx="5">
                  <c:v>30163</c:v>
                </c:pt>
                <c:pt idx="6">
                  <c:v>27215</c:v>
                </c:pt>
                <c:pt idx="7">
                  <c:v>31578</c:v>
                </c:pt>
                <c:pt idx="8">
                  <c:v>33571</c:v>
                </c:pt>
                <c:pt idx="9">
                  <c:v>31202</c:v>
                </c:pt>
                <c:pt idx="10">
                  <c:v>29348</c:v>
                </c:pt>
                <c:pt idx="11">
                  <c:v>31920</c:v>
                </c:pt>
                <c:pt idx="12">
                  <c:v>30467</c:v>
                </c:pt>
                <c:pt idx="13">
                  <c:v>30039</c:v>
                </c:pt>
                <c:pt idx="14">
                  <c:v>30559</c:v>
                </c:pt>
              </c:numCache>
            </c:numRef>
          </c:val>
        </c:ser>
        <c:dLbls>
          <c:showVal val="1"/>
        </c:dLbls>
        <c:gapWidth val="60"/>
        <c:axId val="71208960"/>
        <c:axId val="71210880"/>
      </c:barChart>
      <c:lineChart>
        <c:grouping val="standard"/>
        <c:ser>
          <c:idx val="0"/>
          <c:order val="1"/>
          <c:tx>
            <c:strRef>
              <c:f>'8'!$A$16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402E-2"/>
                  <c:y val="-5.1492226179806533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'8'!$B$35:$P$35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'8'!$B$190:$P$190</c:f>
              <c:numCache>
                <c:formatCode>#,##0</c:formatCode>
                <c:ptCount val="15"/>
                <c:pt idx="0">
                  <c:v>34191</c:v>
                </c:pt>
                <c:pt idx="1">
                  <c:v>33826</c:v>
                </c:pt>
                <c:pt idx="2">
                  <c:v>30908</c:v>
                </c:pt>
                <c:pt idx="3">
                  <c:v>30074</c:v>
                </c:pt>
                <c:pt idx="4">
                  <c:v>27235</c:v>
                </c:pt>
                <c:pt idx="5">
                  <c:v>30413</c:v>
                </c:pt>
                <c:pt idx="6">
                  <c:v>26151</c:v>
                </c:pt>
                <c:pt idx="7">
                  <c:v>32208</c:v>
                </c:pt>
                <c:pt idx="8">
                  <c:v>34198</c:v>
                </c:pt>
                <c:pt idx="9">
                  <c:v>32227</c:v>
                </c:pt>
                <c:pt idx="10">
                  <c:v>32680</c:v>
                </c:pt>
                <c:pt idx="11">
                  <c:v>31525</c:v>
                </c:pt>
                <c:pt idx="12">
                  <c:v>31788</c:v>
                </c:pt>
                <c:pt idx="13">
                  <c:v>30761</c:v>
                </c:pt>
                <c:pt idx="14">
                  <c:v>31299</c:v>
                </c:pt>
              </c:numCache>
            </c:numRef>
          </c:val>
        </c:ser>
        <c:dLbls>
          <c:showVal val="1"/>
        </c:dLbls>
        <c:marker val="1"/>
        <c:axId val="71208960"/>
        <c:axId val="71210880"/>
      </c:lineChart>
      <c:catAx>
        <c:axId val="7120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7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210880"/>
        <c:crossesAt val="0"/>
        <c:lblAlgn val="ctr"/>
        <c:lblOffset val="100"/>
        <c:tickLblSkip val="1"/>
        <c:tickMarkSkip val="1"/>
      </c:catAx>
      <c:valAx>
        <c:axId val="71210880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208960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Kuchař - číšník  65-51-H/01 -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'8'!$A$14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'8'!$B$14:$P$14</c:f>
              <c:numCache>
                <c:formatCode>#,##0</c:formatCode>
                <c:ptCount val="15"/>
                <c:pt idx="0">
                  <c:v>3224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3029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2836</c:v>
                </c:pt>
              </c:numCache>
            </c:numRef>
          </c:val>
        </c:ser>
        <c:ser>
          <c:idx val="0"/>
          <c:order val="1"/>
          <c:tx>
            <c:strRef>
              <c:f>'8'!$A$13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'8'!$B$13:$P$13</c:f>
              <c:numCache>
                <c:formatCode>#,##0</c:formatCode>
                <c:ptCount val="15"/>
                <c:pt idx="0">
                  <c:v>13814</c:v>
                </c:pt>
                <c:pt idx="1">
                  <c:v>13318</c:v>
                </c:pt>
                <c:pt idx="2">
                  <c:v>12574</c:v>
                </c:pt>
                <c:pt idx="3">
                  <c:v>11899</c:v>
                </c:pt>
                <c:pt idx="4">
                  <c:v>13165</c:v>
                </c:pt>
                <c:pt idx="5">
                  <c:v>12616</c:v>
                </c:pt>
                <c:pt idx="6">
                  <c:v>10193</c:v>
                </c:pt>
                <c:pt idx="7">
                  <c:v>13064</c:v>
                </c:pt>
                <c:pt idx="8">
                  <c:v>14033</c:v>
                </c:pt>
                <c:pt idx="9">
                  <c:v>13232</c:v>
                </c:pt>
                <c:pt idx="10">
                  <c:v>11544</c:v>
                </c:pt>
                <c:pt idx="11">
                  <c:v>12904</c:v>
                </c:pt>
                <c:pt idx="12">
                  <c:v>12178</c:v>
                </c:pt>
                <c:pt idx="13">
                  <c:v>12323</c:v>
                </c:pt>
                <c:pt idx="14">
                  <c:v>12633</c:v>
                </c:pt>
              </c:numCache>
            </c:numRef>
          </c:val>
        </c:ser>
        <c:gapWidth val="62"/>
        <c:overlap val="100"/>
        <c:axId val="71235456"/>
        <c:axId val="71242112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'8'!$B$22:$P$22</c:f>
              <c:numCache>
                <c:formatCode>#,##0</c:formatCode>
                <c:ptCount val="15"/>
                <c:pt idx="0">
                  <c:v>3607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3040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2898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'8'!$B$21:$P$21</c:f>
              <c:numCache>
                <c:formatCode>#,##0</c:formatCode>
                <c:ptCount val="15"/>
                <c:pt idx="0">
                  <c:v>13814</c:v>
                </c:pt>
                <c:pt idx="1">
                  <c:v>13858</c:v>
                </c:pt>
                <c:pt idx="2">
                  <c:v>12575</c:v>
                </c:pt>
                <c:pt idx="3">
                  <c:v>11945</c:v>
                </c:pt>
                <c:pt idx="4">
                  <c:v>12634</c:v>
                </c:pt>
                <c:pt idx="5">
                  <c:v>12573</c:v>
                </c:pt>
                <c:pt idx="6">
                  <c:v>9651</c:v>
                </c:pt>
                <c:pt idx="7">
                  <c:v>13399</c:v>
                </c:pt>
                <c:pt idx="8">
                  <c:v>14070</c:v>
                </c:pt>
                <c:pt idx="9">
                  <c:v>13128</c:v>
                </c:pt>
                <c:pt idx="10">
                  <c:v>13348</c:v>
                </c:pt>
                <c:pt idx="11">
                  <c:v>12928</c:v>
                </c:pt>
                <c:pt idx="12">
                  <c:v>12655</c:v>
                </c:pt>
                <c:pt idx="13">
                  <c:v>12385</c:v>
                </c:pt>
                <c:pt idx="14">
                  <c:v>12783</c:v>
                </c:pt>
              </c:numCache>
            </c:numRef>
          </c:val>
        </c:ser>
        <c:marker val="1"/>
        <c:axId val="71235456"/>
        <c:axId val="71242112"/>
      </c:lineChart>
      <c:catAx>
        <c:axId val="71235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42112"/>
        <c:crossesAt val="0"/>
        <c:auto val="1"/>
        <c:lblAlgn val="ctr"/>
        <c:lblOffset val="100"/>
      </c:catAx>
      <c:valAx>
        <c:axId val="71242112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3545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65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Kuchař - číšník  65-51-H/01 -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'8'!$A$42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'8'!$B$42:$P$42</c:f>
              <c:numCache>
                <c:formatCode>#,##0</c:formatCode>
                <c:ptCount val="15"/>
                <c:pt idx="0">
                  <c:v>6493</c:v>
                </c:pt>
                <c:pt idx="1">
                  <c:v>4517</c:v>
                </c:pt>
                <c:pt idx="2">
                  <c:v>3257</c:v>
                </c:pt>
                <c:pt idx="3">
                  <c:v>3920</c:v>
                </c:pt>
                <c:pt idx="4">
                  <c:v>2448</c:v>
                </c:pt>
                <c:pt idx="5">
                  <c:v>4371</c:v>
                </c:pt>
                <c:pt idx="6">
                  <c:v>3091</c:v>
                </c:pt>
                <c:pt idx="7">
                  <c:v>4018</c:v>
                </c:pt>
                <c:pt idx="8">
                  <c:v>2582</c:v>
                </c:pt>
                <c:pt idx="9">
                  <c:v>3506</c:v>
                </c:pt>
                <c:pt idx="10">
                  <c:v>4267</c:v>
                </c:pt>
                <c:pt idx="11">
                  <c:v>4190</c:v>
                </c:pt>
                <c:pt idx="12">
                  <c:v>3516</c:v>
                </c:pt>
                <c:pt idx="13">
                  <c:v>3234</c:v>
                </c:pt>
                <c:pt idx="14">
                  <c:v>3815</c:v>
                </c:pt>
              </c:numCache>
            </c:numRef>
          </c:val>
        </c:ser>
        <c:ser>
          <c:idx val="0"/>
          <c:order val="1"/>
          <c:tx>
            <c:strRef>
              <c:f>'8'!$A$41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'8'!$B$41:$P$41</c:f>
              <c:numCache>
                <c:formatCode>#,##0</c:formatCode>
                <c:ptCount val="15"/>
                <c:pt idx="0">
                  <c:v>9506</c:v>
                </c:pt>
                <c:pt idx="1">
                  <c:v>11722</c:v>
                </c:pt>
                <c:pt idx="2">
                  <c:v>12342</c:v>
                </c:pt>
                <c:pt idx="3">
                  <c:v>10985</c:v>
                </c:pt>
                <c:pt idx="4">
                  <c:v>8128</c:v>
                </c:pt>
                <c:pt idx="5">
                  <c:v>11556</c:v>
                </c:pt>
                <c:pt idx="6">
                  <c:v>10840</c:v>
                </c:pt>
                <c:pt idx="7">
                  <c:v>11719</c:v>
                </c:pt>
                <c:pt idx="8">
                  <c:v>13529</c:v>
                </c:pt>
                <c:pt idx="9">
                  <c:v>11780</c:v>
                </c:pt>
                <c:pt idx="10">
                  <c:v>10550</c:v>
                </c:pt>
                <c:pt idx="11">
                  <c:v>11920</c:v>
                </c:pt>
                <c:pt idx="12">
                  <c:v>11257</c:v>
                </c:pt>
                <c:pt idx="13">
                  <c:v>12014</c:v>
                </c:pt>
                <c:pt idx="14">
                  <c:v>11275</c:v>
                </c:pt>
              </c:numCache>
            </c:numRef>
          </c:val>
        </c:ser>
        <c:gapWidth val="62"/>
        <c:overlap val="100"/>
        <c:axId val="71265664"/>
        <c:axId val="7128870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'8'!$B$50:$P$50</c:f>
              <c:numCache>
                <c:formatCode>#,##0</c:formatCode>
                <c:ptCount val="15"/>
                <c:pt idx="0">
                  <c:v>7264</c:v>
                </c:pt>
                <c:pt idx="1">
                  <c:v>4696</c:v>
                </c:pt>
                <c:pt idx="2">
                  <c:v>3465</c:v>
                </c:pt>
                <c:pt idx="3">
                  <c:v>4356</c:v>
                </c:pt>
                <c:pt idx="4">
                  <c:v>2717</c:v>
                </c:pt>
                <c:pt idx="5">
                  <c:v>4816</c:v>
                </c:pt>
                <c:pt idx="6">
                  <c:v>3118</c:v>
                </c:pt>
                <c:pt idx="7">
                  <c:v>4018</c:v>
                </c:pt>
                <c:pt idx="8">
                  <c:v>2678</c:v>
                </c:pt>
                <c:pt idx="9">
                  <c:v>4354</c:v>
                </c:pt>
                <c:pt idx="10">
                  <c:v>4222</c:v>
                </c:pt>
                <c:pt idx="11">
                  <c:v>3919</c:v>
                </c:pt>
                <c:pt idx="12">
                  <c:v>3944</c:v>
                </c:pt>
                <c:pt idx="13">
                  <c:v>3574</c:v>
                </c:pt>
                <c:pt idx="14">
                  <c:v>4082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'8'!$B$49:$P$49</c:f>
              <c:numCache>
                <c:formatCode>#,##0</c:formatCode>
                <c:ptCount val="15"/>
                <c:pt idx="0">
                  <c:v>9506</c:v>
                </c:pt>
                <c:pt idx="1">
                  <c:v>12015</c:v>
                </c:pt>
                <c:pt idx="2">
                  <c:v>12342</c:v>
                </c:pt>
                <c:pt idx="3">
                  <c:v>11028</c:v>
                </c:pt>
                <c:pt idx="4">
                  <c:v>8844</c:v>
                </c:pt>
                <c:pt idx="5">
                  <c:v>11239</c:v>
                </c:pt>
                <c:pt idx="6">
                  <c:v>10264</c:v>
                </c:pt>
                <c:pt idx="7">
                  <c:v>12014</c:v>
                </c:pt>
                <c:pt idx="8">
                  <c:v>13896</c:v>
                </c:pt>
                <c:pt idx="9">
                  <c:v>11780</c:v>
                </c:pt>
                <c:pt idx="10">
                  <c:v>12155</c:v>
                </c:pt>
                <c:pt idx="11">
                  <c:v>11915</c:v>
                </c:pt>
                <c:pt idx="12">
                  <c:v>12435</c:v>
                </c:pt>
                <c:pt idx="13">
                  <c:v>12075</c:v>
                </c:pt>
                <c:pt idx="14">
                  <c:v>11536</c:v>
                </c:pt>
              </c:numCache>
            </c:numRef>
          </c:val>
        </c:ser>
        <c:marker val="1"/>
        <c:axId val="71265664"/>
        <c:axId val="71288704"/>
      </c:lineChart>
      <c:catAx>
        <c:axId val="71265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88704"/>
        <c:crossesAt val="0"/>
        <c:auto val="1"/>
        <c:lblAlgn val="ctr"/>
        <c:lblOffset val="100"/>
      </c:catAx>
      <c:valAx>
        <c:axId val="71288704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6566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32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Prodavač  66-51-H/01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'9'!$A$8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'9'!$B$189:$P$189</c:f>
              <c:numCache>
                <c:formatCode>#,##0</c:formatCode>
                <c:ptCount val="15"/>
                <c:pt idx="0">
                  <c:v>32268</c:v>
                </c:pt>
                <c:pt idx="1">
                  <c:v>32053</c:v>
                </c:pt>
                <c:pt idx="2">
                  <c:v>30309</c:v>
                </c:pt>
                <c:pt idx="3">
                  <c:v>29976</c:v>
                </c:pt>
                <c:pt idx="4">
                  <c:v>43397</c:v>
                </c:pt>
                <c:pt idx="5">
                  <c:v>29649</c:v>
                </c:pt>
                <c:pt idx="6">
                  <c:v>27290</c:v>
                </c:pt>
                <c:pt idx="7">
                  <c:v>31139</c:v>
                </c:pt>
                <c:pt idx="8">
                  <c:v>34401</c:v>
                </c:pt>
                <c:pt idx="9">
                  <c:v>30778</c:v>
                </c:pt>
                <c:pt idx="10">
                  <c:v>31547</c:v>
                </c:pt>
                <c:pt idx="11">
                  <c:v>31648</c:v>
                </c:pt>
                <c:pt idx="12">
                  <c:v>30059</c:v>
                </c:pt>
                <c:pt idx="13">
                  <c:v>32533</c:v>
                </c:pt>
                <c:pt idx="14">
                  <c:v>31932</c:v>
                </c:pt>
              </c:numCache>
            </c:numRef>
          </c:val>
        </c:ser>
        <c:dLbls>
          <c:showVal val="1"/>
        </c:dLbls>
        <c:gapWidth val="60"/>
        <c:axId val="72372608"/>
        <c:axId val="72374528"/>
      </c:barChart>
      <c:lineChart>
        <c:grouping val="standard"/>
        <c:ser>
          <c:idx val="0"/>
          <c:order val="1"/>
          <c:tx>
            <c:strRef>
              <c:f>'9'!$A$16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2.94241258370237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'9'!$B$35:$P$35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'9'!$B$190:$P$190</c:f>
              <c:numCache>
                <c:formatCode>#,##0</c:formatCode>
                <c:ptCount val="15"/>
                <c:pt idx="0">
                  <c:v>33315</c:v>
                </c:pt>
                <c:pt idx="1">
                  <c:v>33164</c:v>
                </c:pt>
                <c:pt idx="2">
                  <c:v>30607</c:v>
                </c:pt>
                <c:pt idx="3">
                  <c:v>30777</c:v>
                </c:pt>
                <c:pt idx="4">
                  <c:v>38904</c:v>
                </c:pt>
                <c:pt idx="5">
                  <c:v>29768</c:v>
                </c:pt>
                <c:pt idx="6">
                  <c:v>24832</c:v>
                </c:pt>
                <c:pt idx="7">
                  <c:v>31788</c:v>
                </c:pt>
                <c:pt idx="8">
                  <c:v>35029</c:v>
                </c:pt>
                <c:pt idx="9">
                  <c:v>31230</c:v>
                </c:pt>
                <c:pt idx="10">
                  <c:v>29627</c:v>
                </c:pt>
                <c:pt idx="11">
                  <c:v>31335</c:v>
                </c:pt>
                <c:pt idx="12">
                  <c:v>31766</c:v>
                </c:pt>
                <c:pt idx="13">
                  <c:v>34776</c:v>
                </c:pt>
                <c:pt idx="14">
                  <c:v>31922</c:v>
                </c:pt>
              </c:numCache>
            </c:numRef>
          </c:val>
        </c:ser>
        <c:dLbls>
          <c:showVal val="1"/>
        </c:dLbls>
        <c:marker val="1"/>
        <c:axId val="72372608"/>
        <c:axId val="72374528"/>
      </c:lineChart>
      <c:catAx>
        <c:axId val="72372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9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374528"/>
        <c:crossesAt val="0"/>
        <c:lblAlgn val="ctr"/>
        <c:lblOffset val="100"/>
        <c:tickLblSkip val="1"/>
        <c:tickMarkSkip val="1"/>
      </c:catAx>
      <c:valAx>
        <c:axId val="72374528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3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372608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Prodavač  66-51-H/01 -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'9'!$A$14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'9'!$B$14:$P$14</c:f>
              <c:numCache>
                <c:formatCode>#,##0</c:formatCode>
                <c:ptCount val="15"/>
                <c:pt idx="0">
                  <c:v>3224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2502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2799</c:v>
                </c:pt>
              </c:numCache>
            </c:numRef>
          </c:val>
        </c:ser>
        <c:ser>
          <c:idx val="0"/>
          <c:order val="1"/>
          <c:tx>
            <c:strRef>
              <c:f>'9'!$A$13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'9'!$B$13:$P$13</c:f>
              <c:numCache>
                <c:formatCode>#,##0</c:formatCode>
                <c:ptCount val="15"/>
                <c:pt idx="0">
                  <c:v>10129</c:v>
                </c:pt>
                <c:pt idx="1">
                  <c:v>14035</c:v>
                </c:pt>
                <c:pt idx="2">
                  <c:v>13313</c:v>
                </c:pt>
                <c:pt idx="3">
                  <c:v>12600</c:v>
                </c:pt>
                <c:pt idx="4">
                  <c:v>21782</c:v>
                </c:pt>
                <c:pt idx="5">
                  <c:v>13361</c:v>
                </c:pt>
                <c:pt idx="6">
                  <c:v>10531</c:v>
                </c:pt>
                <c:pt idx="7">
                  <c:v>13830</c:v>
                </c:pt>
                <c:pt idx="8">
                  <c:v>14863</c:v>
                </c:pt>
                <c:pt idx="9">
                  <c:v>13655</c:v>
                </c:pt>
                <c:pt idx="10">
                  <c:v>13751</c:v>
                </c:pt>
                <c:pt idx="11">
                  <c:v>13809</c:v>
                </c:pt>
                <c:pt idx="12">
                  <c:v>14716</c:v>
                </c:pt>
                <c:pt idx="13">
                  <c:v>14861</c:v>
                </c:pt>
                <c:pt idx="14">
                  <c:v>13945</c:v>
                </c:pt>
              </c:numCache>
            </c:numRef>
          </c:val>
        </c:ser>
        <c:gapWidth val="62"/>
        <c:overlap val="100"/>
        <c:axId val="72407296"/>
        <c:axId val="73925376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'9'!$B$22:$P$22</c:f>
              <c:numCache>
                <c:formatCode>#,##0</c:formatCode>
                <c:ptCount val="15"/>
                <c:pt idx="0">
                  <c:v>3607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3177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2908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'9'!$B$21:$P$21</c:f>
              <c:numCache>
                <c:formatCode>#,##0</c:formatCode>
                <c:ptCount val="15"/>
                <c:pt idx="0">
                  <c:v>10129</c:v>
                </c:pt>
                <c:pt idx="1">
                  <c:v>14604</c:v>
                </c:pt>
                <c:pt idx="2">
                  <c:v>13313</c:v>
                </c:pt>
                <c:pt idx="3">
                  <c:v>12648</c:v>
                </c:pt>
                <c:pt idx="4">
                  <c:v>21486</c:v>
                </c:pt>
                <c:pt idx="5">
                  <c:v>13315</c:v>
                </c:pt>
                <c:pt idx="6">
                  <c:v>9278</c:v>
                </c:pt>
                <c:pt idx="7">
                  <c:v>14184</c:v>
                </c:pt>
                <c:pt idx="8">
                  <c:v>14901</c:v>
                </c:pt>
                <c:pt idx="9">
                  <c:v>13547</c:v>
                </c:pt>
                <c:pt idx="10">
                  <c:v>12776</c:v>
                </c:pt>
                <c:pt idx="11">
                  <c:v>13835</c:v>
                </c:pt>
                <c:pt idx="12">
                  <c:v>13385</c:v>
                </c:pt>
                <c:pt idx="13">
                  <c:v>16028</c:v>
                </c:pt>
                <c:pt idx="14">
                  <c:v>13816</c:v>
                </c:pt>
              </c:numCache>
            </c:numRef>
          </c:val>
        </c:ser>
        <c:marker val="1"/>
        <c:axId val="72407296"/>
        <c:axId val="73925376"/>
      </c:lineChart>
      <c:catAx>
        <c:axId val="72407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3925376"/>
        <c:crossesAt val="0"/>
        <c:auto val="1"/>
        <c:lblAlgn val="ctr"/>
        <c:lblOffset val="100"/>
      </c:catAx>
      <c:valAx>
        <c:axId val="73925376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40729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32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Prodavač  66-51-H/01 -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'9'!$A$42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'9'!$B$42:$P$42</c:f>
              <c:numCache>
                <c:formatCode>#,##0</c:formatCode>
                <c:ptCount val="15"/>
                <c:pt idx="0">
                  <c:v>5602</c:v>
                </c:pt>
                <c:pt idx="1">
                  <c:v>3163</c:v>
                </c:pt>
                <c:pt idx="2">
                  <c:v>2280</c:v>
                </c:pt>
                <c:pt idx="3">
                  <c:v>3920</c:v>
                </c:pt>
                <c:pt idx="4">
                  <c:v>2671</c:v>
                </c:pt>
                <c:pt idx="5">
                  <c:v>3112</c:v>
                </c:pt>
                <c:pt idx="6">
                  <c:v>3091</c:v>
                </c:pt>
                <c:pt idx="7">
                  <c:v>2813</c:v>
                </c:pt>
                <c:pt idx="8">
                  <c:v>2582</c:v>
                </c:pt>
                <c:pt idx="9">
                  <c:v>2659</c:v>
                </c:pt>
                <c:pt idx="10">
                  <c:v>2940</c:v>
                </c:pt>
                <c:pt idx="11">
                  <c:v>2954</c:v>
                </c:pt>
                <c:pt idx="12">
                  <c:v>3516</c:v>
                </c:pt>
                <c:pt idx="13">
                  <c:v>3234</c:v>
                </c:pt>
                <c:pt idx="14">
                  <c:v>3181</c:v>
                </c:pt>
              </c:numCache>
            </c:numRef>
          </c:val>
        </c:ser>
        <c:ser>
          <c:idx val="0"/>
          <c:order val="1"/>
          <c:tx>
            <c:strRef>
              <c:f>'9'!$A$41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'9'!$B$41:$P$41</c:f>
              <c:numCache>
                <c:formatCode>#,##0</c:formatCode>
                <c:ptCount val="15"/>
                <c:pt idx="0">
                  <c:v>13313</c:v>
                </c:pt>
                <c:pt idx="1">
                  <c:v>11722</c:v>
                </c:pt>
                <c:pt idx="2">
                  <c:v>12342</c:v>
                </c:pt>
                <c:pt idx="3">
                  <c:v>10985</c:v>
                </c:pt>
                <c:pt idx="4">
                  <c:v>16442</c:v>
                </c:pt>
                <c:pt idx="5">
                  <c:v>11556</c:v>
                </c:pt>
                <c:pt idx="6">
                  <c:v>10577</c:v>
                </c:pt>
                <c:pt idx="7">
                  <c:v>11719</c:v>
                </c:pt>
                <c:pt idx="8">
                  <c:v>13529</c:v>
                </c:pt>
                <c:pt idx="9">
                  <c:v>11780</c:v>
                </c:pt>
                <c:pt idx="10">
                  <c:v>11869</c:v>
                </c:pt>
                <c:pt idx="11">
                  <c:v>11979</c:v>
                </c:pt>
                <c:pt idx="12">
                  <c:v>8311</c:v>
                </c:pt>
                <c:pt idx="13">
                  <c:v>11970</c:v>
                </c:pt>
                <c:pt idx="14">
                  <c:v>12007</c:v>
                </c:pt>
              </c:numCache>
            </c:numRef>
          </c:val>
        </c:ser>
        <c:gapWidth val="62"/>
        <c:overlap val="100"/>
        <c:axId val="73970048"/>
        <c:axId val="73972352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'9'!$B$50:$P$50</c:f>
              <c:numCache>
                <c:formatCode>#,##0</c:formatCode>
                <c:ptCount val="15"/>
                <c:pt idx="0">
                  <c:v>6266</c:v>
                </c:pt>
                <c:pt idx="1">
                  <c:v>3288</c:v>
                </c:pt>
                <c:pt idx="2">
                  <c:v>2426</c:v>
                </c:pt>
                <c:pt idx="3">
                  <c:v>4356</c:v>
                </c:pt>
                <c:pt idx="4">
                  <c:v>2721</c:v>
                </c:pt>
                <c:pt idx="5">
                  <c:v>3429</c:v>
                </c:pt>
                <c:pt idx="6">
                  <c:v>3118</c:v>
                </c:pt>
                <c:pt idx="7">
                  <c:v>2813</c:v>
                </c:pt>
                <c:pt idx="8">
                  <c:v>2678</c:v>
                </c:pt>
                <c:pt idx="9">
                  <c:v>2938</c:v>
                </c:pt>
                <c:pt idx="10">
                  <c:v>2909</c:v>
                </c:pt>
                <c:pt idx="11">
                  <c:v>2763</c:v>
                </c:pt>
                <c:pt idx="12">
                  <c:v>2754</c:v>
                </c:pt>
                <c:pt idx="13">
                  <c:v>3574</c:v>
                </c:pt>
                <c:pt idx="14">
                  <c:v>3288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'9'!$B$49:$P$49</c:f>
              <c:numCache>
                <c:formatCode>#,##0</c:formatCode>
                <c:ptCount val="15"/>
                <c:pt idx="0">
                  <c:v>13313</c:v>
                </c:pt>
                <c:pt idx="1">
                  <c:v>12015</c:v>
                </c:pt>
                <c:pt idx="2">
                  <c:v>12342</c:v>
                </c:pt>
                <c:pt idx="3">
                  <c:v>11028</c:v>
                </c:pt>
                <c:pt idx="4">
                  <c:v>11520</c:v>
                </c:pt>
                <c:pt idx="5">
                  <c:v>11239</c:v>
                </c:pt>
                <c:pt idx="6">
                  <c:v>9318</c:v>
                </c:pt>
                <c:pt idx="7">
                  <c:v>12014</c:v>
                </c:pt>
                <c:pt idx="8">
                  <c:v>13896</c:v>
                </c:pt>
                <c:pt idx="9">
                  <c:v>11780</c:v>
                </c:pt>
                <c:pt idx="10">
                  <c:v>10987</c:v>
                </c:pt>
                <c:pt idx="11">
                  <c:v>11974</c:v>
                </c:pt>
                <c:pt idx="12">
                  <c:v>12873</c:v>
                </c:pt>
                <c:pt idx="13">
                  <c:v>12447</c:v>
                </c:pt>
                <c:pt idx="14">
                  <c:v>11910</c:v>
                </c:pt>
              </c:numCache>
            </c:numRef>
          </c:val>
        </c:ser>
        <c:marker val="1"/>
        <c:axId val="73970048"/>
        <c:axId val="73972352"/>
      </c:lineChart>
      <c:catAx>
        <c:axId val="73970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3972352"/>
        <c:crossesAt val="0"/>
        <c:auto val="1"/>
        <c:lblAlgn val="ctr"/>
        <c:lblOffset val="100"/>
      </c:catAx>
      <c:valAx>
        <c:axId val="73972352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39700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1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Kadeřník  69-51-H/01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22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'10'!$A$8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'10'!$B$189:$P$189</c:f>
              <c:numCache>
                <c:formatCode>#,##0</c:formatCode>
                <c:ptCount val="15"/>
                <c:pt idx="0">
                  <c:v>32982</c:v>
                </c:pt>
                <c:pt idx="1">
                  <c:v>31804</c:v>
                </c:pt>
                <c:pt idx="2">
                  <c:v>29469</c:v>
                </c:pt>
                <c:pt idx="3">
                  <c:v>29161</c:v>
                </c:pt>
                <c:pt idx="4">
                  <c:v>27836</c:v>
                </c:pt>
                <c:pt idx="5">
                  <c:v>29152</c:v>
                </c:pt>
                <c:pt idx="6">
                  <c:v>25884</c:v>
                </c:pt>
                <c:pt idx="7">
                  <c:v>31162</c:v>
                </c:pt>
                <c:pt idx="8">
                  <c:v>32391</c:v>
                </c:pt>
                <c:pt idx="9">
                  <c:v>29872</c:v>
                </c:pt>
                <c:pt idx="10">
                  <c:v>27873</c:v>
                </c:pt>
                <c:pt idx="11">
                  <c:v>31405</c:v>
                </c:pt>
                <c:pt idx="12">
                  <c:v>29755</c:v>
                </c:pt>
                <c:pt idx="13">
                  <c:v>30165</c:v>
                </c:pt>
                <c:pt idx="14">
                  <c:v>29923</c:v>
                </c:pt>
              </c:numCache>
            </c:numRef>
          </c:val>
        </c:ser>
        <c:dLbls>
          <c:showVal val="1"/>
        </c:dLbls>
        <c:gapWidth val="60"/>
        <c:axId val="74462720"/>
        <c:axId val="74464640"/>
      </c:barChart>
      <c:lineChart>
        <c:grouping val="standard"/>
        <c:ser>
          <c:idx val="0"/>
          <c:order val="1"/>
          <c:tx>
            <c:strRef>
              <c:f>'10'!$A$16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441E-2"/>
                  <c:y val="-5.149222617980658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'10'!$B$35:$P$35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'10'!$B$190:$P$190</c:f>
              <c:numCache>
                <c:formatCode>#,##0</c:formatCode>
                <c:ptCount val="15"/>
                <c:pt idx="0">
                  <c:v>37977</c:v>
                </c:pt>
                <c:pt idx="1">
                  <c:v>32917</c:v>
                </c:pt>
                <c:pt idx="2">
                  <c:v>29829</c:v>
                </c:pt>
                <c:pt idx="3">
                  <c:v>29960</c:v>
                </c:pt>
                <c:pt idx="4">
                  <c:v>26733</c:v>
                </c:pt>
                <c:pt idx="5">
                  <c:v>29430</c:v>
                </c:pt>
                <c:pt idx="6">
                  <c:v>26304</c:v>
                </c:pt>
                <c:pt idx="7">
                  <c:v>31970</c:v>
                </c:pt>
                <c:pt idx="8">
                  <c:v>32986</c:v>
                </c:pt>
                <c:pt idx="9">
                  <c:v>30901</c:v>
                </c:pt>
                <c:pt idx="10">
                  <c:v>28903</c:v>
                </c:pt>
                <c:pt idx="11">
                  <c:v>31010</c:v>
                </c:pt>
                <c:pt idx="12">
                  <c:v>29603</c:v>
                </c:pt>
                <c:pt idx="13">
                  <c:v>30886</c:v>
                </c:pt>
                <c:pt idx="14">
                  <c:v>30672</c:v>
                </c:pt>
              </c:numCache>
            </c:numRef>
          </c:val>
        </c:ser>
        <c:dLbls>
          <c:showVal val="1"/>
        </c:dLbls>
        <c:marker val="1"/>
        <c:axId val="74462720"/>
        <c:axId val="74464640"/>
      </c:lineChart>
      <c:catAx>
        <c:axId val="74462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802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4464640"/>
        <c:crossesAt val="0"/>
        <c:lblAlgn val="ctr"/>
        <c:lblOffset val="100"/>
        <c:tickLblSkip val="1"/>
        <c:tickMarkSkip val="1"/>
      </c:catAx>
      <c:valAx>
        <c:axId val="74464640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5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4462720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Kadeřník  69-51-H/01 -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'10'!$A$14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'10'!$B$14:$P$14</c:f>
              <c:numCache>
                <c:formatCode>#,##0</c:formatCode>
                <c:ptCount val="15"/>
                <c:pt idx="0">
                  <c:v>3224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2152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2774</c:v>
                </c:pt>
              </c:numCache>
            </c:numRef>
          </c:val>
        </c:ser>
        <c:ser>
          <c:idx val="0"/>
          <c:order val="1"/>
          <c:tx>
            <c:strRef>
              <c:f>'10'!$A$13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'10'!$B$13:$P$13</c:f>
              <c:numCache>
                <c:formatCode>#,##0</c:formatCode>
                <c:ptCount val="15"/>
                <c:pt idx="0">
                  <c:v>12766</c:v>
                </c:pt>
                <c:pt idx="1">
                  <c:v>13255</c:v>
                </c:pt>
                <c:pt idx="2">
                  <c:v>12574</c:v>
                </c:pt>
                <c:pt idx="3">
                  <c:v>12359</c:v>
                </c:pt>
                <c:pt idx="4">
                  <c:v>10482</c:v>
                </c:pt>
                <c:pt idx="5">
                  <c:v>12616</c:v>
                </c:pt>
                <c:pt idx="6">
                  <c:v>9470</c:v>
                </c:pt>
                <c:pt idx="7">
                  <c:v>13122</c:v>
                </c:pt>
                <c:pt idx="8">
                  <c:v>14033</c:v>
                </c:pt>
                <c:pt idx="9">
                  <c:v>12495</c:v>
                </c:pt>
                <c:pt idx="10">
                  <c:v>10547</c:v>
                </c:pt>
                <c:pt idx="11">
                  <c:v>12975</c:v>
                </c:pt>
                <c:pt idx="12">
                  <c:v>11257</c:v>
                </c:pt>
                <c:pt idx="13">
                  <c:v>11265</c:v>
                </c:pt>
                <c:pt idx="14">
                  <c:v>12087</c:v>
                </c:pt>
              </c:numCache>
            </c:numRef>
          </c:val>
        </c:ser>
        <c:gapWidth val="62"/>
        <c:overlap val="100"/>
        <c:axId val="74358144"/>
        <c:axId val="74491776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'10'!$B$22:$P$22</c:f>
              <c:numCache>
                <c:formatCode>#,##0</c:formatCode>
                <c:ptCount val="15"/>
                <c:pt idx="0">
                  <c:v>3607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2235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2841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'10'!$B$21:$P$21</c:f>
              <c:numCache>
                <c:formatCode>#,##0</c:formatCode>
                <c:ptCount val="15"/>
                <c:pt idx="0">
                  <c:v>12766</c:v>
                </c:pt>
                <c:pt idx="1">
                  <c:v>13792</c:v>
                </c:pt>
                <c:pt idx="2">
                  <c:v>12575</c:v>
                </c:pt>
                <c:pt idx="3">
                  <c:v>12406</c:v>
                </c:pt>
                <c:pt idx="4">
                  <c:v>13321</c:v>
                </c:pt>
                <c:pt idx="5">
                  <c:v>12573</c:v>
                </c:pt>
                <c:pt idx="6">
                  <c:v>9651</c:v>
                </c:pt>
                <c:pt idx="7">
                  <c:v>13459</c:v>
                </c:pt>
                <c:pt idx="8">
                  <c:v>14070</c:v>
                </c:pt>
                <c:pt idx="9">
                  <c:v>12396</c:v>
                </c:pt>
                <c:pt idx="10">
                  <c:v>11865</c:v>
                </c:pt>
                <c:pt idx="11">
                  <c:v>12999</c:v>
                </c:pt>
                <c:pt idx="12">
                  <c:v>11600</c:v>
                </c:pt>
                <c:pt idx="13">
                  <c:v>11321</c:v>
                </c:pt>
                <c:pt idx="14">
                  <c:v>12485</c:v>
                </c:pt>
              </c:numCache>
            </c:numRef>
          </c:val>
        </c:ser>
        <c:marker val="1"/>
        <c:axId val="74358144"/>
        <c:axId val="74491776"/>
      </c:lineChart>
      <c:catAx>
        <c:axId val="74358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4491776"/>
        <c:crossesAt val="0"/>
        <c:auto val="1"/>
        <c:lblAlgn val="ctr"/>
        <c:lblOffset val="100"/>
      </c:catAx>
      <c:valAx>
        <c:axId val="74491776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435814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1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Strojní mechanik  23-51-H/01 -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'1'!$A$42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'1'!$B$42:$P$42</c:f>
              <c:numCache>
                <c:formatCode>#,##0</c:formatCode>
                <c:ptCount val="15"/>
                <c:pt idx="0">
                  <c:v>5957</c:v>
                </c:pt>
                <c:pt idx="1">
                  <c:v>6326</c:v>
                </c:pt>
                <c:pt idx="2">
                  <c:v>4829</c:v>
                </c:pt>
                <c:pt idx="3">
                  <c:v>3920</c:v>
                </c:pt>
                <c:pt idx="4">
                  <c:v>3050</c:v>
                </c:pt>
                <c:pt idx="5">
                  <c:v>5987</c:v>
                </c:pt>
                <c:pt idx="6">
                  <c:v>5799</c:v>
                </c:pt>
                <c:pt idx="7">
                  <c:v>5625</c:v>
                </c:pt>
                <c:pt idx="8">
                  <c:v>6284</c:v>
                </c:pt>
                <c:pt idx="9">
                  <c:v>5981</c:v>
                </c:pt>
                <c:pt idx="10">
                  <c:v>5118</c:v>
                </c:pt>
                <c:pt idx="11">
                  <c:v>5812</c:v>
                </c:pt>
                <c:pt idx="12">
                  <c:v>3516</c:v>
                </c:pt>
                <c:pt idx="13">
                  <c:v>3234</c:v>
                </c:pt>
                <c:pt idx="14">
                  <c:v>5103</c:v>
                </c:pt>
              </c:numCache>
            </c:numRef>
          </c:val>
        </c:ser>
        <c:ser>
          <c:idx val="0"/>
          <c:order val="1"/>
          <c:tx>
            <c:strRef>
              <c:f>'1'!$A$41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'1'!$B$41:$P$41</c:f>
              <c:numCache>
                <c:formatCode>#,##0</c:formatCode>
                <c:ptCount val="15"/>
                <c:pt idx="0">
                  <c:v>11909</c:v>
                </c:pt>
                <c:pt idx="1">
                  <c:v>12474</c:v>
                </c:pt>
                <c:pt idx="2">
                  <c:v>11930</c:v>
                </c:pt>
                <c:pt idx="3">
                  <c:v>11281</c:v>
                </c:pt>
                <c:pt idx="4">
                  <c:v>12547</c:v>
                </c:pt>
                <c:pt idx="5">
                  <c:v>11011</c:v>
                </c:pt>
                <c:pt idx="6">
                  <c:v>12590</c:v>
                </c:pt>
                <c:pt idx="7">
                  <c:v>11367</c:v>
                </c:pt>
                <c:pt idx="8">
                  <c:v>12349</c:v>
                </c:pt>
                <c:pt idx="9">
                  <c:v>11777</c:v>
                </c:pt>
                <c:pt idx="10">
                  <c:v>11001</c:v>
                </c:pt>
                <c:pt idx="11">
                  <c:v>11334</c:v>
                </c:pt>
                <c:pt idx="12">
                  <c:v>16621</c:v>
                </c:pt>
                <c:pt idx="13">
                  <c:v>12642</c:v>
                </c:pt>
                <c:pt idx="14">
                  <c:v>12202</c:v>
                </c:pt>
              </c:numCache>
            </c:numRef>
          </c:val>
        </c:ser>
        <c:gapWidth val="62"/>
        <c:overlap val="100"/>
        <c:axId val="168993536"/>
        <c:axId val="16899622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'1'!$B$50:$P$50</c:f>
              <c:numCache>
                <c:formatCode>#,##0</c:formatCode>
                <c:ptCount val="15"/>
                <c:pt idx="0">
                  <c:v>6664</c:v>
                </c:pt>
                <c:pt idx="1">
                  <c:v>6577</c:v>
                </c:pt>
                <c:pt idx="2">
                  <c:v>5137</c:v>
                </c:pt>
                <c:pt idx="3">
                  <c:v>4356</c:v>
                </c:pt>
                <c:pt idx="4">
                  <c:v>3024</c:v>
                </c:pt>
                <c:pt idx="5">
                  <c:v>6596</c:v>
                </c:pt>
                <c:pt idx="6">
                  <c:v>5850</c:v>
                </c:pt>
                <c:pt idx="7">
                  <c:v>5625</c:v>
                </c:pt>
                <c:pt idx="8">
                  <c:v>6516</c:v>
                </c:pt>
                <c:pt idx="9">
                  <c:v>6609</c:v>
                </c:pt>
                <c:pt idx="10">
                  <c:v>5064</c:v>
                </c:pt>
                <c:pt idx="11">
                  <c:v>5436</c:v>
                </c:pt>
                <c:pt idx="12">
                  <c:v>5508</c:v>
                </c:pt>
                <c:pt idx="13">
                  <c:v>3574</c:v>
                </c:pt>
                <c:pt idx="14">
                  <c:v>5467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'1'!$B$49:$P$49</c:f>
              <c:numCache>
                <c:formatCode>#,##0</c:formatCode>
                <c:ptCount val="15"/>
                <c:pt idx="0">
                  <c:v>11909</c:v>
                </c:pt>
                <c:pt idx="1">
                  <c:v>12253</c:v>
                </c:pt>
                <c:pt idx="2">
                  <c:v>11929</c:v>
                </c:pt>
                <c:pt idx="3">
                  <c:v>11326</c:v>
                </c:pt>
                <c:pt idx="4">
                  <c:v>12965</c:v>
                </c:pt>
                <c:pt idx="5">
                  <c:v>10708</c:v>
                </c:pt>
                <c:pt idx="6">
                  <c:v>10318</c:v>
                </c:pt>
                <c:pt idx="7">
                  <c:v>11318</c:v>
                </c:pt>
                <c:pt idx="8">
                  <c:v>12684</c:v>
                </c:pt>
                <c:pt idx="9">
                  <c:v>11777</c:v>
                </c:pt>
                <c:pt idx="10">
                  <c:v>11354</c:v>
                </c:pt>
                <c:pt idx="11">
                  <c:v>11329</c:v>
                </c:pt>
                <c:pt idx="12">
                  <c:v>11305</c:v>
                </c:pt>
                <c:pt idx="13">
                  <c:v>12706</c:v>
                </c:pt>
                <c:pt idx="14">
                  <c:v>11706</c:v>
                </c:pt>
              </c:numCache>
            </c:numRef>
          </c:val>
        </c:ser>
        <c:marker val="1"/>
        <c:axId val="168993536"/>
        <c:axId val="168996224"/>
      </c:lineChart>
      <c:catAx>
        <c:axId val="168993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68996224"/>
        <c:crossesAt val="0"/>
        <c:auto val="1"/>
        <c:lblAlgn val="ctr"/>
        <c:lblOffset val="100"/>
      </c:catAx>
      <c:valAx>
        <c:axId val="168996224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6899353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31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Kadeřník  69-51-H/01 -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'10'!$A$42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'10'!$B$42:$P$42</c:f>
              <c:numCache>
                <c:formatCode>#,##0</c:formatCode>
                <c:ptCount val="15"/>
                <c:pt idx="0">
                  <c:v>3400</c:v>
                </c:pt>
                <c:pt idx="1">
                  <c:v>4517</c:v>
                </c:pt>
                <c:pt idx="2">
                  <c:v>3257</c:v>
                </c:pt>
                <c:pt idx="3">
                  <c:v>3920</c:v>
                </c:pt>
                <c:pt idx="4">
                  <c:v>2982</c:v>
                </c:pt>
                <c:pt idx="5">
                  <c:v>4371</c:v>
                </c:pt>
                <c:pt idx="6">
                  <c:v>4131</c:v>
                </c:pt>
                <c:pt idx="7">
                  <c:v>4018</c:v>
                </c:pt>
                <c:pt idx="8">
                  <c:v>2582</c:v>
                </c:pt>
                <c:pt idx="9">
                  <c:v>3506</c:v>
                </c:pt>
                <c:pt idx="10">
                  <c:v>4267</c:v>
                </c:pt>
                <c:pt idx="11">
                  <c:v>4190</c:v>
                </c:pt>
                <c:pt idx="12">
                  <c:v>3516</c:v>
                </c:pt>
                <c:pt idx="13">
                  <c:v>3234</c:v>
                </c:pt>
                <c:pt idx="14">
                  <c:v>3707</c:v>
                </c:pt>
              </c:numCache>
            </c:numRef>
          </c:val>
        </c:ser>
        <c:ser>
          <c:idx val="0"/>
          <c:order val="1"/>
          <c:tx>
            <c:strRef>
              <c:f>'10'!$A$41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'10'!$B$41:$P$41</c:f>
              <c:numCache>
                <c:formatCode>#,##0</c:formatCode>
                <c:ptCount val="15"/>
                <c:pt idx="0">
                  <c:v>13592</c:v>
                </c:pt>
                <c:pt idx="1">
                  <c:v>10899</c:v>
                </c:pt>
                <c:pt idx="2">
                  <c:v>11264</c:v>
                </c:pt>
                <c:pt idx="3">
                  <c:v>10411</c:v>
                </c:pt>
                <c:pt idx="4">
                  <c:v>12220</c:v>
                </c:pt>
                <c:pt idx="5">
                  <c:v>10545</c:v>
                </c:pt>
                <c:pt idx="6">
                  <c:v>9192</c:v>
                </c:pt>
                <c:pt idx="7">
                  <c:v>11245</c:v>
                </c:pt>
                <c:pt idx="8">
                  <c:v>12349</c:v>
                </c:pt>
                <c:pt idx="9">
                  <c:v>11187</c:v>
                </c:pt>
                <c:pt idx="10">
                  <c:v>10072</c:v>
                </c:pt>
                <c:pt idx="11">
                  <c:v>11334</c:v>
                </c:pt>
                <c:pt idx="12">
                  <c:v>11466</c:v>
                </c:pt>
                <c:pt idx="13">
                  <c:v>13198</c:v>
                </c:pt>
                <c:pt idx="14">
                  <c:v>11355</c:v>
                </c:pt>
              </c:numCache>
            </c:numRef>
          </c:val>
        </c:ser>
        <c:gapWidth val="62"/>
        <c:overlap val="100"/>
        <c:axId val="75777536"/>
        <c:axId val="75816960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'10'!$B$50:$P$50</c:f>
              <c:numCache>
                <c:formatCode>#,##0</c:formatCode>
                <c:ptCount val="15"/>
                <c:pt idx="0">
                  <c:v>8012</c:v>
                </c:pt>
                <c:pt idx="1">
                  <c:v>4696</c:v>
                </c:pt>
                <c:pt idx="2">
                  <c:v>3465</c:v>
                </c:pt>
                <c:pt idx="3">
                  <c:v>4356</c:v>
                </c:pt>
                <c:pt idx="4">
                  <c:v>2455</c:v>
                </c:pt>
                <c:pt idx="5">
                  <c:v>4816</c:v>
                </c:pt>
                <c:pt idx="6">
                  <c:v>4167</c:v>
                </c:pt>
                <c:pt idx="7">
                  <c:v>4018</c:v>
                </c:pt>
                <c:pt idx="8">
                  <c:v>2678</c:v>
                </c:pt>
                <c:pt idx="9">
                  <c:v>4354</c:v>
                </c:pt>
                <c:pt idx="10">
                  <c:v>4222</c:v>
                </c:pt>
                <c:pt idx="11">
                  <c:v>3919</c:v>
                </c:pt>
                <c:pt idx="12">
                  <c:v>3944</c:v>
                </c:pt>
                <c:pt idx="13">
                  <c:v>3574</c:v>
                </c:pt>
                <c:pt idx="14">
                  <c:v>4191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'10'!$B$49:$P$49</c:f>
              <c:numCache>
                <c:formatCode>#,##0</c:formatCode>
                <c:ptCount val="15"/>
                <c:pt idx="0">
                  <c:v>13592</c:v>
                </c:pt>
                <c:pt idx="1">
                  <c:v>11172</c:v>
                </c:pt>
                <c:pt idx="2">
                  <c:v>11263</c:v>
                </c:pt>
                <c:pt idx="3">
                  <c:v>10453</c:v>
                </c:pt>
                <c:pt idx="4">
                  <c:v>8722</c:v>
                </c:pt>
                <c:pt idx="5">
                  <c:v>10256</c:v>
                </c:pt>
                <c:pt idx="6">
                  <c:v>9368</c:v>
                </c:pt>
                <c:pt idx="7">
                  <c:v>11716</c:v>
                </c:pt>
                <c:pt idx="8">
                  <c:v>12684</c:v>
                </c:pt>
                <c:pt idx="9">
                  <c:v>11186</c:v>
                </c:pt>
                <c:pt idx="10">
                  <c:v>9861</c:v>
                </c:pt>
                <c:pt idx="11">
                  <c:v>11329</c:v>
                </c:pt>
                <c:pt idx="12">
                  <c:v>11305</c:v>
                </c:pt>
                <c:pt idx="13">
                  <c:v>13264</c:v>
                </c:pt>
                <c:pt idx="14">
                  <c:v>11155</c:v>
                </c:pt>
              </c:numCache>
            </c:numRef>
          </c:val>
        </c:ser>
        <c:marker val="1"/>
        <c:axId val="75777536"/>
        <c:axId val="75816960"/>
      </c:lineChart>
      <c:catAx>
        <c:axId val="75777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5816960"/>
        <c:crossesAt val="0"/>
        <c:auto val="1"/>
        <c:lblAlgn val="ctr"/>
        <c:lblOffset val="100"/>
      </c:catAx>
      <c:valAx>
        <c:axId val="75816960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577753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188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u="sng"/>
              <a:t>Průměrná hodnota krajských normativů MP v roce 2011 ve vybraných oborech vzdělání středních škol "H"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Souhrn!$A$51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Souhrn!$B$10:$C$19</c:f>
              <c:multiLvlStrCache>
                <c:ptCount val="10"/>
                <c:lvl>
                  <c:pt idx="0">
                    <c:v>Kuchař - číšník - TV</c:v>
                  </c:pt>
                  <c:pt idx="1">
                    <c:v>Kuchař - číšník - PV</c:v>
                  </c:pt>
                  <c:pt idx="2">
                    <c:v>Mechanik opravář motorových vozidel - TV</c:v>
                  </c:pt>
                  <c:pt idx="3">
                    <c:v>Mechanik opravář motorových vozidel - PV</c:v>
                  </c:pt>
                  <c:pt idx="4">
                    <c:v>Kadeřník - TV</c:v>
                  </c:pt>
                  <c:pt idx="5">
                    <c:v>Kadeřník - PV</c:v>
                  </c:pt>
                  <c:pt idx="6">
                    <c:v>Truhlář - TV</c:v>
                  </c:pt>
                  <c:pt idx="7">
                    <c:v>Truhlář - PV</c:v>
                  </c:pt>
                  <c:pt idx="8">
                    <c:v>Opravář zemědělských strojů - TV</c:v>
                  </c:pt>
                  <c:pt idx="9">
                    <c:v>Opravář zemědělských strojů - PV</c:v>
                  </c:pt>
                </c:lvl>
                <c:lvl>
                  <c:pt idx="0">
                    <c:v>6551H01</c:v>
                  </c:pt>
                  <c:pt idx="1">
                    <c:v>6551H01</c:v>
                  </c:pt>
                  <c:pt idx="2">
                    <c:v>2368H01</c:v>
                  </c:pt>
                  <c:pt idx="3">
                    <c:v>2368H01</c:v>
                  </c:pt>
                  <c:pt idx="4">
                    <c:v>6951H01</c:v>
                  </c:pt>
                  <c:pt idx="5">
                    <c:v>6951H01</c:v>
                  </c:pt>
                  <c:pt idx="6">
                    <c:v>3356H01</c:v>
                  </c:pt>
                  <c:pt idx="7">
                    <c:v>3356H01</c:v>
                  </c:pt>
                  <c:pt idx="8">
                    <c:v>4155H01</c:v>
                  </c:pt>
                  <c:pt idx="9">
                    <c:v>4155H01</c:v>
                  </c:pt>
                </c:lvl>
              </c:multiLvlStrCache>
            </c:multiLvlStrRef>
          </c:cat>
          <c:val>
            <c:numRef>
              <c:f>Souhrn!$D$52:$D$61</c:f>
              <c:numCache>
                <c:formatCode>#,##0</c:formatCode>
                <c:ptCount val="10"/>
                <c:pt idx="0">
                  <c:v>2836</c:v>
                </c:pt>
                <c:pt idx="1">
                  <c:v>3815</c:v>
                </c:pt>
                <c:pt idx="2">
                  <c:v>2807</c:v>
                </c:pt>
                <c:pt idx="3">
                  <c:v>4439</c:v>
                </c:pt>
                <c:pt idx="4">
                  <c:v>2774</c:v>
                </c:pt>
                <c:pt idx="5">
                  <c:v>3707</c:v>
                </c:pt>
                <c:pt idx="6">
                  <c:v>2790</c:v>
                </c:pt>
                <c:pt idx="7">
                  <c:v>4030</c:v>
                </c:pt>
                <c:pt idx="8">
                  <c:v>2722</c:v>
                </c:pt>
                <c:pt idx="9">
                  <c:v>4081</c:v>
                </c:pt>
              </c:numCache>
            </c:numRef>
          </c:val>
        </c:ser>
        <c:ser>
          <c:idx val="1"/>
          <c:order val="1"/>
          <c:tx>
            <c:strRef>
              <c:f>Souhrn!$A$30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Souhrn!$B$10:$C$19</c:f>
              <c:multiLvlStrCache>
                <c:ptCount val="10"/>
                <c:lvl>
                  <c:pt idx="0">
                    <c:v>Kuchař - číšník - TV</c:v>
                  </c:pt>
                  <c:pt idx="1">
                    <c:v>Kuchař - číšník - PV</c:v>
                  </c:pt>
                  <c:pt idx="2">
                    <c:v>Mechanik opravář motorových vozidel - TV</c:v>
                  </c:pt>
                  <c:pt idx="3">
                    <c:v>Mechanik opravář motorových vozidel - PV</c:v>
                  </c:pt>
                  <c:pt idx="4">
                    <c:v>Kadeřník - TV</c:v>
                  </c:pt>
                  <c:pt idx="5">
                    <c:v>Kadeřník - PV</c:v>
                  </c:pt>
                  <c:pt idx="6">
                    <c:v>Truhlář - TV</c:v>
                  </c:pt>
                  <c:pt idx="7">
                    <c:v>Truhlář - PV</c:v>
                  </c:pt>
                  <c:pt idx="8">
                    <c:v>Opravář zemědělských strojů - TV</c:v>
                  </c:pt>
                  <c:pt idx="9">
                    <c:v>Opravář zemědělských strojů - PV</c:v>
                  </c:pt>
                </c:lvl>
                <c:lvl>
                  <c:pt idx="0">
                    <c:v>6551H01</c:v>
                  </c:pt>
                  <c:pt idx="1">
                    <c:v>6551H01</c:v>
                  </c:pt>
                  <c:pt idx="2">
                    <c:v>2368H01</c:v>
                  </c:pt>
                  <c:pt idx="3">
                    <c:v>2368H01</c:v>
                  </c:pt>
                  <c:pt idx="4">
                    <c:v>6951H01</c:v>
                  </c:pt>
                  <c:pt idx="5">
                    <c:v>6951H01</c:v>
                  </c:pt>
                  <c:pt idx="6">
                    <c:v>3356H01</c:v>
                  </c:pt>
                  <c:pt idx="7">
                    <c:v>3356H01</c:v>
                  </c:pt>
                  <c:pt idx="8">
                    <c:v>4155H01</c:v>
                  </c:pt>
                  <c:pt idx="9">
                    <c:v>4155H01</c:v>
                  </c:pt>
                </c:lvl>
              </c:multiLvlStrCache>
            </c:multiLvlStrRef>
          </c:cat>
          <c:val>
            <c:numRef>
              <c:f>Souhrn!$D$31:$D$40</c:f>
              <c:numCache>
                <c:formatCode>#,##0</c:formatCode>
                <c:ptCount val="10"/>
                <c:pt idx="0">
                  <c:v>12633</c:v>
                </c:pt>
                <c:pt idx="1">
                  <c:v>11275</c:v>
                </c:pt>
                <c:pt idx="2">
                  <c:v>12584</c:v>
                </c:pt>
                <c:pt idx="3">
                  <c:v>15173</c:v>
                </c:pt>
                <c:pt idx="4">
                  <c:v>12087</c:v>
                </c:pt>
                <c:pt idx="5">
                  <c:v>11355</c:v>
                </c:pt>
                <c:pt idx="6">
                  <c:v>13136</c:v>
                </c:pt>
                <c:pt idx="7">
                  <c:v>16053</c:v>
                </c:pt>
                <c:pt idx="8">
                  <c:v>12268</c:v>
                </c:pt>
                <c:pt idx="9">
                  <c:v>13492</c:v>
                </c:pt>
              </c:numCache>
            </c:numRef>
          </c:val>
        </c:ser>
        <c:dLbls>
          <c:showVal val="1"/>
        </c:dLbls>
        <c:gapWidth val="71"/>
        <c:overlap val="100"/>
        <c:axId val="76087296"/>
        <c:axId val="76088832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Souhrn!$B$10:$C$19</c:f>
              <c:multiLvlStrCache>
                <c:ptCount val="10"/>
                <c:lvl>
                  <c:pt idx="0">
                    <c:v>Kuchař - číšník - TV</c:v>
                  </c:pt>
                  <c:pt idx="1">
                    <c:v>Kuchař - číšník - PV</c:v>
                  </c:pt>
                  <c:pt idx="2">
                    <c:v>Mechanik opravář motorových vozidel - TV</c:v>
                  </c:pt>
                  <c:pt idx="3">
                    <c:v>Mechanik opravář motorových vozidel - PV</c:v>
                  </c:pt>
                  <c:pt idx="4">
                    <c:v>Kadeřník - TV</c:v>
                  </c:pt>
                  <c:pt idx="5">
                    <c:v>Kadeřník - PV</c:v>
                  </c:pt>
                  <c:pt idx="6">
                    <c:v>Truhlář - TV</c:v>
                  </c:pt>
                  <c:pt idx="7">
                    <c:v>Truhlář - PV</c:v>
                  </c:pt>
                  <c:pt idx="8">
                    <c:v>Opravář zemědělských strojů - TV</c:v>
                  </c:pt>
                  <c:pt idx="9">
                    <c:v>Opravář zemědělských strojů - PV</c:v>
                  </c:pt>
                </c:lvl>
                <c:lvl>
                  <c:pt idx="0">
                    <c:v>6551H01</c:v>
                  </c:pt>
                  <c:pt idx="1">
                    <c:v>6551H01</c:v>
                  </c:pt>
                  <c:pt idx="2">
                    <c:v>2368H01</c:v>
                  </c:pt>
                  <c:pt idx="3">
                    <c:v>2368H01</c:v>
                  </c:pt>
                  <c:pt idx="4">
                    <c:v>6951H01</c:v>
                  </c:pt>
                  <c:pt idx="5">
                    <c:v>6951H01</c:v>
                  </c:pt>
                  <c:pt idx="6">
                    <c:v>3356H01</c:v>
                  </c:pt>
                  <c:pt idx="7">
                    <c:v>3356H01</c:v>
                  </c:pt>
                  <c:pt idx="8">
                    <c:v>4155H01</c:v>
                  </c:pt>
                  <c:pt idx="9">
                    <c:v>4155H01</c:v>
                  </c:pt>
                </c:lvl>
              </c:multiLvlStrCache>
            </c:multiLvlStrRef>
          </c:cat>
          <c:val>
            <c:numRef>
              <c:f>Souhrn!$D$10:$D$19</c:f>
              <c:numCache>
                <c:formatCode>#,##0</c:formatCode>
                <c:ptCount val="10"/>
                <c:pt idx="0">
                  <c:v>15469</c:v>
                </c:pt>
                <c:pt idx="1">
                  <c:v>15090</c:v>
                </c:pt>
                <c:pt idx="2">
                  <c:v>15391</c:v>
                </c:pt>
                <c:pt idx="3">
                  <c:v>19612</c:v>
                </c:pt>
                <c:pt idx="4">
                  <c:v>14861</c:v>
                </c:pt>
                <c:pt idx="5">
                  <c:v>15062</c:v>
                </c:pt>
                <c:pt idx="6">
                  <c:v>15926</c:v>
                </c:pt>
                <c:pt idx="7">
                  <c:v>20083</c:v>
                </c:pt>
                <c:pt idx="8">
                  <c:v>14990</c:v>
                </c:pt>
                <c:pt idx="9">
                  <c:v>17573</c:v>
                </c:pt>
              </c:numCache>
            </c:numRef>
          </c:val>
        </c:ser>
        <c:dLbls>
          <c:showVal val="1"/>
        </c:dLbls>
        <c:marker val="1"/>
        <c:axId val="76087296"/>
        <c:axId val="76088832"/>
      </c:lineChart>
      <c:catAx>
        <c:axId val="7608729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76088832"/>
        <c:crosses val="autoZero"/>
        <c:auto val="1"/>
        <c:lblAlgn val="ctr"/>
        <c:lblOffset val="100"/>
        <c:noMultiLvlLbl val="1"/>
      </c:catAx>
      <c:valAx>
        <c:axId val="76088832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76087296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u="sng"/>
              <a:t>Průměrná hodnota krajských normativů MP v roce 2011 ve vybraných oborech vzdělání středních škol "H"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Souhrn!$A$51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Souhrn!$B$20:$C$29</c:f>
              <c:multiLvlStrCache>
                <c:ptCount val="10"/>
                <c:lvl>
                  <c:pt idx="0">
                    <c:v>Strojní mechanik - TV</c:v>
                  </c:pt>
                  <c:pt idx="1">
                    <c:v>Strojní mechanik - PV</c:v>
                  </c:pt>
                  <c:pt idx="2">
                    <c:v>Prodavač - TV</c:v>
                  </c:pt>
                  <c:pt idx="3">
                    <c:v>Prodavač - PV</c:v>
                  </c:pt>
                  <c:pt idx="4">
                    <c:v>Kuchař - číšník pro pohostinství - TV</c:v>
                  </c:pt>
                  <c:pt idx="5">
                    <c:v>Kuchař - číšník pro pohostinství - PV</c:v>
                  </c:pt>
                  <c:pt idx="6">
                    <c:v>Cukrář - TV</c:v>
                  </c:pt>
                  <c:pt idx="7">
                    <c:v>Cukrář - PV</c:v>
                  </c:pt>
                  <c:pt idx="8">
                    <c:v>Zedník - TV</c:v>
                  </c:pt>
                  <c:pt idx="9">
                    <c:v>Zedník - PV</c:v>
                  </c:pt>
                </c:lvl>
                <c:lvl>
                  <c:pt idx="0">
                    <c:v>2351H01</c:v>
                  </c:pt>
                  <c:pt idx="1">
                    <c:v>2351H01</c:v>
                  </c:pt>
                  <c:pt idx="2">
                    <c:v>6651H01</c:v>
                  </c:pt>
                  <c:pt idx="3">
                    <c:v>6651H01</c:v>
                  </c:pt>
                  <c:pt idx="4">
                    <c:v>6551H002</c:v>
                  </c:pt>
                  <c:pt idx="5">
                    <c:v>6551H002</c:v>
                  </c:pt>
                  <c:pt idx="6">
                    <c:v>2954H01</c:v>
                  </c:pt>
                  <c:pt idx="7">
                    <c:v>2954H01</c:v>
                  </c:pt>
                  <c:pt idx="8">
                    <c:v>3667H01</c:v>
                  </c:pt>
                  <c:pt idx="9">
                    <c:v>3667H01</c:v>
                  </c:pt>
                </c:lvl>
              </c:multiLvlStrCache>
            </c:multiLvlStrRef>
          </c:cat>
          <c:val>
            <c:numRef>
              <c:f>Souhrn!$D$62:$D$71</c:f>
              <c:numCache>
                <c:formatCode>#,##0</c:formatCode>
                <c:ptCount val="10"/>
                <c:pt idx="0">
                  <c:v>2856</c:v>
                </c:pt>
                <c:pt idx="1">
                  <c:v>5103</c:v>
                </c:pt>
                <c:pt idx="2">
                  <c:v>2799</c:v>
                </c:pt>
                <c:pt idx="3">
                  <c:v>3181</c:v>
                </c:pt>
                <c:pt idx="4">
                  <c:v>2859</c:v>
                </c:pt>
                <c:pt idx="5">
                  <c:v>3909</c:v>
                </c:pt>
                <c:pt idx="6">
                  <c:v>2769</c:v>
                </c:pt>
                <c:pt idx="7">
                  <c:v>3873</c:v>
                </c:pt>
                <c:pt idx="8">
                  <c:v>2781</c:v>
                </c:pt>
                <c:pt idx="9">
                  <c:v>4406</c:v>
                </c:pt>
              </c:numCache>
            </c:numRef>
          </c:val>
        </c:ser>
        <c:ser>
          <c:idx val="1"/>
          <c:order val="1"/>
          <c:tx>
            <c:strRef>
              <c:f>Souhrn!$A$30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Souhrn!$B$20:$C$29</c:f>
              <c:multiLvlStrCache>
                <c:ptCount val="10"/>
                <c:lvl>
                  <c:pt idx="0">
                    <c:v>Strojní mechanik - TV</c:v>
                  </c:pt>
                  <c:pt idx="1">
                    <c:v>Strojní mechanik - PV</c:v>
                  </c:pt>
                  <c:pt idx="2">
                    <c:v>Prodavač - TV</c:v>
                  </c:pt>
                  <c:pt idx="3">
                    <c:v>Prodavač - PV</c:v>
                  </c:pt>
                  <c:pt idx="4">
                    <c:v>Kuchař - číšník pro pohostinství - TV</c:v>
                  </c:pt>
                  <c:pt idx="5">
                    <c:v>Kuchař - číšník pro pohostinství - PV</c:v>
                  </c:pt>
                  <c:pt idx="6">
                    <c:v>Cukrář - TV</c:v>
                  </c:pt>
                  <c:pt idx="7">
                    <c:v>Cukrář - PV</c:v>
                  </c:pt>
                  <c:pt idx="8">
                    <c:v>Zedník - TV</c:v>
                  </c:pt>
                  <c:pt idx="9">
                    <c:v>Zedník - PV</c:v>
                  </c:pt>
                </c:lvl>
                <c:lvl>
                  <c:pt idx="0">
                    <c:v>2351H01</c:v>
                  </c:pt>
                  <c:pt idx="1">
                    <c:v>2351H01</c:v>
                  </c:pt>
                  <c:pt idx="2">
                    <c:v>6651H01</c:v>
                  </c:pt>
                  <c:pt idx="3">
                    <c:v>6651H01</c:v>
                  </c:pt>
                  <c:pt idx="4">
                    <c:v>6551H002</c:v>
                  </c:pt>
                  <c:pt idx="5">
                    <c:v>6551H002</c:v>
                  </c:pt>
                  <c:pt idx="6">
                    <c:v>2954H01</c:v>
                  </c:pt>
                  <c:pt idx="7">
                    <c:v>2954H01</c:v>
                  </c:pt>
                  <c:pt idx="8">
                    <c:v>3667H01</c:v>
                  </c:pt>
                  <c:pt idx="9">
                    <c:v>3667H01</c:v>
                  </c:pt>
                </c:lvl>
              </c:multiLvlStrCache>
            </c:multiLvlStrRef>
          </c:cat>
          <c:val>
            <c:numRef>
              <c:f>Souhrn!$D$41:$D$50</c:f>
              <c:numCache>
                <c:formatCode>#,##0</c:formatCode>
                <c:ptCount val="10"/>
                <c:pt idx="0">
                  <c:v>13362</c:v>
                </c:pt>
                <c:pt idx="1">
                  <c:v>12202</c:v>
                </c:pt>
                <c:pt idx="2">
                  <c:v>13945</c:v>
                </c:pt>
                <c:pt idx="3">
                  <c:v>12007</c:v>
                </c:pt>
                <c:pt idx="4">
                  <c:v>12861</c:v>
                </c:pt>
                <c:pt idx="5">
                  <c:v>11499</c:v>
                </c:pt>
                <c:pt idx="6">
                  <c:v>12206</c:v>
                </c:pt>
                <c:pt idx="7">
                  <c:v>12359</c:v>
                </c:pt>
                <c:pt idx="8">
                  <c:v>13602</c:v>
                </c:pt>
                <c:pt idx="9">
                  <c:v>12985</c:v>
                </c:pt>
              </c:numCache>
            </c:numRef>
          </c:val>
        </c:ser>
        <c:dLbls>
          <c:showVal val="1"/>
        </c:dLbls>
        <c:gapWidth val="71"/>
        <c:overlap val="100"/>
        <c:axId val="76126080"/>
        <c:axId val="76127616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Souhrn!$B$20:$C$29</c:f>
              <c:multiLvlStrCache>
                <c:ptCount val="10"/>
                <c:lvl>
                  <c:pt idx="0">
                    <c:v>Strojní mechanik - TV</c:v>
                  </c:pt>
                  <c:pt idx="1">
                    <c:v>Strojní mechanik - PV</c:v>
                  </c:pt>
                  <c:pt idx="2">
                    <c:v>Prodavač - TV</c:v>
                  </c:pt>
                  <c:pt idx="3">
                    <c:v>Prodavač - PV</c:v>
                  </c:pt>
                  <c:pt idx="4">
                    <c:v>Kuchař - číšník pro pohostinství - TV</c:v>
                  </c:pt>
                  <c:pt idx="5">
                    <c:v>Kuchař - číšník pro pohostinství - PV</c:v>
                  </c:pt>
                  <c:pt idx="6">
                    <c:v>Cukrář - TV</c:v>
                  </c:pt>
                  <c:pt idx="7">
                    <c:v>Cukrář - PV</c:v>
                  </c:pt>
                  <c:pt idx="8">
                    <c:v>Zedník - TV</c:v>
                  </c:pt>
                  <c:pt idx="9">
                    <c:v>Zedník - PV</c:v>
                  </c:pt>
                </c:lvl>
                <c:lvl>
                  <c:pt idx="0">
                    <c:v>2351H01</c:v>
                  </c:pt>
                  <c:pt idx="1">
                    <c:v>2351H01</c:v>
                  </c:pt>
                  <c:pt idx="2">
                    <c:v>6651H01</c:v>
                  </c:pt>
                  <c:pt idx="3">
                    <c:v>6651H01</c:v>
                  </c:pt>
                  <c:pt idx="4">
                    <c:v>6551H002</c:v>
                  </c:pt>
                  <c:pt idx="5">
                    <c:v>6551H002</c:v>
                  </c:pt>
                  <c:pt idx="6">
                    <c:v>2954H01</c:v>
                  </c:pt>
                  <c:pt idx="7">
                    <c:v>2954H01</c:v>
                  </c:pt>
                  <c:pt idx="8">
                    <c:v>3667H01</c:v>
                  </c:pt>
                  <c:pt idx="9">
                    <c:v>3667H01</c:v>
                  </c:pt>
                </c:lvl>
              </c:multiLvlStrCache>
            </c:multiLvlStrRef>
          </c:cat>
          <c:val>
            <c:numRef>
              <c:f>Souhrn!$D$20:$D$29</c:f>
              <c:numCache>
                <c:formatCode>#,##0</c:formatCode>
                <c:ptCount val="10"/>
                <c:pt idx="0">
                  <c:v>16218</c:v>
                </c:pt>
                <c:pt idx="1">
                  <c:v>17305</c:v>
                </c:pt>
                <c:pt idx="2">
                  <c:v>16744</c:v>
                </c:pt>
                <c:pt idx="3">
                  <c:v>15188</c:v>
                </c:pt>
                <c:pt idx="4">
                  <c:v>15720</c:v>
                </c:pt>
                <c:pt idx="5">
                  <c:v>15408</c:v>
                </c:pt>
                <c:pt idx="6">
                  <c:v>14975</c:v>
                </c:pt>
                <c:pt idx="7">
                  <c:v>16232</c:v>
                </c:pt>
                <c:pt idx="8">
                  <c:v>16383</c:v>
                </c:pt>
                <c:pt idx="9">
                  <c:v>17391</c:v>
                </c:pt>
              </c:numCache>
            </c:numRef>
          </c:val>
        </c:ser>
        <c:dLbls>
          <c:showVal val="1"/>
        </c:dLbls>
        <c:marker val="1"/>
        <c:axId val="76126080"/>
        <c:axId val="76127616"/>
      </c:lineChart>
      <c:catAx>
        <c:axId val="7612608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76127616"/>
        <c:crosses val="autoZero"/>
        <c:auto val="1"/>
        <c:lblAlgn val="ctr"/>
        <c:lblOffset val="100"/>
        <c:noMultiLvlLbl val="1"/>
      </c:catAx>
      <c:valAx>
        <c:axId val="76127616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76126080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Mechanik opravář motorových vozidel  23-68-H/01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22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'2'!$B$189:$P$189</c:f>
              <c:numCache>
                <c:formatCode>#,##0</c:formatCode>
                <c:ptCount val="15"/>
                <c:pt idx="0">
                  <c:v>38463</c:v>
                </c:pt>
                <c:pt idx="1">
                  <c:v>41065</c:v>
                </c:pt>
                <c:pt idx="2">
                  <c:v>37797</c:v>
                </c:pt>
                <c:pt idx="3">
                  <c:v>31053</c:v>
                </c:pt>
                <c:pt idx="4">
                  <c:v>28874</c:v>
                </c:pt>
                <c:pt idx="5">
                  <c:v>33670</c:v>
                </c:pt>
                <c:pt idx="6">
                  <c:v>34108</c:v>
                </c:pt>
                <c:pt idx="7">
                  <c:v>35170</c:v>
                </c:pt>
                <c:pt idx="8">
                  <c:v>40591</c:v>
                </c:pt>
                <c:pt idx="9">
                  <c:v>36792</c:v>
                </c:pt>
                <c:pt idx="10">
                  <c:v>32948</c:v>
                </c:pt>
                <c:pt idx="11">
                  <c:v>36608</c:v>
                </c:pt>
                <c:pt idx="12">
                  <c:v>32229</c:v>
                </c:pt>
                <c:pt idx="13">
                  <c:v>30677</c:v>
                </c:pt>
                <c:pt idx="14">
                  <c:v>35003</c:v>
                </c:pt>
              </c:numCache>
            </c:numRef>
          </c:val>
        </c:ser>
        <c:dLbls>
          <c:showVal val="1"/>
        </c:dLbls>
        <c:gapWidth val="60"/>
        <c:axId val="57003008"/>
        <c:axId val="57005184"/>
      </c:barChart>
      <c:lineChart>
        <c:grouping val="standard"/>
        <c:ser>
          <c:idx val="0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'2'!$B$190:$P$190</c:f>
              <c:numCache>
                <c:formatCode>#,##0</c:formatCode>
                <c:ptCount val="15"/>
                <c:pt idx="0">
                  <c:v>39523</c:v>
                </c:pt>
                <c:pt idx="1">
                  <c:v>42471</c:v>
                </c:pt>
                <c:pt idx="2">
                  <c:v>38192</c:v>
                </c:pt>
                <c:pt idx="3">
                  <c:v>31860</c:v>
                </c:pt>
                <c:pt idx="4">
                  <c:v>31036</c:v>
                </c:pt>
                <c:pt idx="5">
                  <c:v>33911</c:v>
                </c:pt>
                <c:pt idx="6">
                  <c:v>31815</c:v>
                </c:pt>
                <c:pt idx="7">
                  <c:v>35881</c:v>
                </c:pt>
                <c:pt idx="8">
                  <c:v>41445</c:v>
                </c:pt>
                <c:pt idx="9">
                  <c:v>37380</c:v>
                </c:pt>
                <c:pt idx="10">
                  <c:v>34802</c:v>
                </c:pt>
                <c:pt idx="11">
                  <c:v>36168</c:v>
                </c:pt>
                <c:pt idx="12">
                  <c:v>32459</c:v>
                </c:pt>
                <c:pt idx="13">
                  <c:v>31401</c:v>
                </c:pt>
                <c:pt idx="14">
                  <c:v>35596</c:v>
                </c:pt>
              </c:numCache>
            </c:numRef>
          </c:val>
        </c:ser>
        <c:dLbls>
          <c:showVal val="1"/>
        </c:dLbls>
        <c:marker val="1"/>
        <c:axId val="57003008"/>
        <c:axId val="57005184"/>
      </c:lineChart>
      <c:catAx>
        <c:axId val="57003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4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7005184"/>
        <c:crossesAt val="0"/>
        <c:lblAlgn val="ctr"/>
        <c:lblOffset val="100"/>
        <c:tickLblSkip val="1"/>
        <c:tickMarkSkip val="1"/>
      </c:catAx>
      <c:valAx>
        <c:axId val="57005184"/>
        <c:scaling>
          <c:orientation val="minMax"/>
          <c:max val="4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7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7003008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opravář motorových vozidel  23-68-H/01 -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'2'!$B$14:$P$14</c:f>
              <c:numCache>
                <c:formatCode>#,##0</c:formatCode>
                <c:ptCount val="15"/>
                <c:pt idx="0">
                  <c:v>3339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2499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2807</c:v>
                </c:pt>
              </c:numCache>
            </c:numRef>
          </c:val>
        </c:ser>
        <c:ser>
          <c:idx val="0"/>
          <c:order val="1"/>
          <c:tx>
            <c:strRef>
              <c:f>'2'!$A$13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'2'!$B$13:$P$13</c:f>
              <c:numCache>
                <c:formatCode>#,##0</c:formatCode>
                <c:ptCount val="15"/>
                <c:pt idx="0">
                  <c:v>13692</c:v>
                </c:pt>
                <c:pt idx="1">
                  <c:v>16489</c:v>
                </c:pt>
                <c:pt idx="2">
                  <c:v>12574</c:v>
                </c:pt>
                <c:pt idx="3">
                  <c:v>11472</c:v>
                </c:pt>
                <c:pt idx="4">
                  <c:v>10705</c:v>
                </c:pt>
                <c:pt idx="5">
                  <c:v>12616</c:v>
                </c:pt>
                <c:pt idx="6">
                  <c:v>10696</c:v>
                </c:pt>
                <c:pt idx="7">
                  <c:v>13122</c:v>
                </c:pt>
                <c:pt idx="8">
                  <c:v>14033</c:v>
                </c:pt>
                <c:pt idx="9">
                  <c:v>13440</c:v>
                </c:pt>
                <c:pt idx="10">
                  <c:v>11884</c:v>
                </c:pt>
                <c:pt idx="11">
                  <c:v>13382</c:v>
                </c:pt>
                <c:pt idx="12">
                  <c:v>10543</c:v>
                </c:pt>
                <c:pt idx="13">
                  <c:v>11525</c:v>
                </c:pt>
                <c:pt idx="14">
                  <c:v>12584</c:v>
                </c:pt>
              </c:numCache>
            </c:numRef>
          </c:val>
        </c:ser>
        <c:gapWidth val="62"/>
        <c:overlap val="100"/>
        <c:axId val="60310656"/>
        <c:axId val="60312960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'2'!$B$22:$P$22</c:f>
              <c:numCache>
                <c:formatCode>#,##0</c:formatCode>
                <c:ptCount val="15"/>
                <c:pt idx="0">
                  <c:v>3735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2397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2861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'2'!$B$21:$P$21</c:f>
              <c:numCache>
                <c:formatCode>#,##0</c:formatCode>
                <c:ptCount val="15"/>
                <c:pt idx="0">
                  <c:v>13692</c:v>
                </c:pt>
                <c:pt idx="1">
                  <c:v>17158</c:v>
                </c:pt>
                <c:pt idx="2">
                  <c:v>12575</c:v>
                </c:pt>
                <c:pt idx="3">
                  <c:v>11516</c:v>
                </c:pt>
                <c:pt idx="4">
                  <c:v>12030</c:v>
                </c:pt>
                <c:pt idx="5">
                  <c:v>12573</c:v>
                </c:pt>
                <c:pt idx="6">
                  <c:v>10251</c:v>
                </c:pt>
                <c:pt idx="7">
                  <c:v>13459</c:v>
                </c:pt>
                <c:pt idx="8">
                  <c:v>14070</c:v>
                </c:pt>
                <c:pt idx="9">
                  <c:v>13334</c:v>
                </c:pt>
                <c:pt idx="10">
                  <c:v>12814</c:v>
                </c:pt>
                <c:pt idx="11">
                  <c:v>13407</c:v>
                </c:pt>
                <c:pt idx="12">
                  <c:v>12655</c:v>
                </c:pt>
                <c:pt idx="13">
                  <c:v>11583</c:v>
                </c:pt>
                <c:pt idx="14">
                  <c:v>12937</c:v>
                </c:pt>
              </c:numCache>
            </c:numRef>
          </c:val>
        </c:ser>
        <c:marker val="1"/>
        <c:axId val="60310656"/>
        <c:axId val="60312960"/>
      </c:lineChart>
      <c:catAx>
        <c:axId val="6031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12960"/>
        <c:crossesAt val="0"/>
        <c:auto val="1"/>
        <c:lblAlgn val="ctr"/>
        <c:lblOffset val="100"/>
      </c:catAx>
      <c:valAx>
        <c:axId val="60312960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1065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31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Mechanik opravář motorových vozidel  23-68-H/01 -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'2'!$A$42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'2'!$B$42:$P$42</c:f>
              <c:numCache>
                <c:formatCode>#,##0</c:formatCode>
                <c:ptCount val="15"/>
                <c:pt idx="0">
                  <c:v>5602</c:v>
                </c:pt>
                <c:pt idx="1">
                  <c:v>5270</c:v>
                </c:pt>
                <c:pt idx="2">
                  <c:v>3800</c:v>
                </c:pt>
                <c:pt idx="3">
                  <c:v>3920</c:v>
                </c:pt>
                <c:pt idx="4">
                  <c:v>2585</c:v>
                </c:pt>
                <c:pt idx="5">
                  <c:v>5053</c:v>
                </c:pt>
                <c:pt idx="6">
                  <c:v>4833</c:v>
                </c:pt>
                <c:pt idx="7">
                  <c:v>4688</c:v>
                </c:pt>
                <c:pt idx="8">
                  <c:v>6284</c:v>
                </c:pt>
                <c:pt idx="9">
                  <c:v>3940</c:v>
                </c:pt>
                <c:pt idx="10">
                  <c:v>4558</c:v>
                </c:pt>
                <c:pt idx="11">
                  <c:v>4869</c:v>
                </c:pt>
                <c:pt idx="12">
                  <c:v>3516</c:v>
                </c:pt>
                <c:pt idx="13">
                  <c:v>3234</c:v>
                </c:pt>
                <c:pt idx="14">
                  <c:v>4439</c:v>
                </c:pt>
              </c:numCache>
            </c:numRef>
          </c:val>
        </c:ser>
        <c:ser>
          <c:idx val="0"/>
          <c:order val="1"/>
          <c:tx>
            <c:strRef>
              <c:f>'2'!$A$41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'2'!$B$41:$P$41</c:f>
              <c:numCache>
                <c:formatCode>#,##0</c:formatCode>
                <c:ptCount val="15"/>
                <c:pt idx="0">
                  <c:v>15830</c:v>
                </c:pt>
                <c:pt idx="1">
                  <c:v>16173</c:v>
                </c:pt>
                <c:pt idx="2">
                  <c:v>19049</c:v>
                </c:pt>
                <c:pt idx="3">
                  <c:v>13190</c:v>
                </c:pt>
                <c:pt idx="4">
                  <c:v>13085</c:v>
                </c:pt>
                <c:pt idx="5">
                  <c:v>14381</c:v>
                </c:pt>
                <c:pt idx="6">
                  <c:v>15488</c:v>
                </c:pt>
                <c:pt idx="7">
                  <c:v>14583</c:v>
                </c:pt>
                <c:pt idx="8">
                  <c:v>16847</c:v>
                </c:pt>
                <c:pt idx="9">
                  <c:v>16728</c:v>
                </c:pt>
                <c:pt idx="10">
                  <c:v>13519</c:v>
                </c:pt>
                <c:pt idx="11">
                  <c:v>15451</c:v>
                </c:pt>
                <c:pt idx="12">
                  <c:v>14654</c:v>
                </c:pt>
                <c:pt idx="13">
                  <c:v>13450</c:v>
                </c:pt>
                <c:pt idx="14">
                  <c:v>15173</c:v>
                </c:pt>
              </c:numCache>
            </c:numRef>
          </c:val>
        </c:ser>
        <c:gapWidth val="62"/>
        <c:overlap val="100"/>
        <c:axId val="60340864"/>
        <c:axId val="60355712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'2'!$B$50:$P$50</c:f>
              <c:numCache>
                <c:formatCode>#,##0</c:formatCode>
                <c:ptCount val="15"/>
                <c:pt idx="0">
                  <c:v>6266</c:v>
                </c:pt>
                <c:pt idx="1">
                  <c:v>5479</c:v>
                </c:pt>
                <c:pt idx="2">
                  <c:v>4043</c:v>
                </c:pt>
                <c:pt idx="3">
                  <c:v>4356</c:v>
                </c:pt>
                <c:pt idx="4">
                  <c:v>3003</c:v>
                </c:pt>
                <c:pt idx="5">
                  <c:v>5567</c:v>
                </c:pt>
                <c:pt idx="6">
                  <c:v>4876</c:v>
                </c:pt>
                <c:pt idx="7">
                  <c:v>4688</c:v>
                </c:pt>
                <c:pt idx="8">
                  <c:v>6516</c:v>
                </c:pt>
                <c:pt idx="9">
                  <c:v>4354</c:v>
                </c:pt>
                <c:pt idx="10">
                  <c:v>4509</c:v>
                </c:pt>
                <c:pt idx="11">
                  <c:v>4554</c:v>
                </c:pt>
                <c:pt idx="12">
                  <c:v>4615</c:v>
                </c:pt>
                <c:pt idx="13">
                  <c:v>3574</c:v>
                </c:pt>
                <c:pt idx="14">
                  <c:v>4743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'2'!$B$49:$P$49</c:f>
              <c:numCache>
                <c:formatCode>#,##0</c:formatCode>
                <c:ptCount val="15"/>
                <c:pt idx="0">
                  <c:v>15830</c:v>
                </c:pt>
                <c:pt idx="1">
                  <c:v>16577</c:v>
                </c:pt>
                <c:pt idx="2">
                  <c:v>19048</c:v>
                </c:pt>
                <c:pt idx="3">
                  <c:v>13243</c:v>
                </c:pt>
                <c:pt idx="4">
                  <c:v>13606</c:v>
                </c:pt>
                <c:pt idx="5">
                  <c:v>13986</c:v>
                </c:pt>
                <c:pt idx="6">
                  <c:v>13570</c:v>
                </c:pt>
                <c:pt idx="7">
                  <c:v>14957</c:v>
                </c:pt>
                <c:pt idx="8">
                  <c:v>17305</c:v>
                </c:pt>
                <c:pt idx="9">
                  <c:v>16727</c:v>
                </c:pt>
                <c:pt idx="10">
                  <c:v>14524</c:v>
                </c:pt>
                <c:pt idx="11">
                  <c:v>15444</c:v>
                </c:pt>
                <c:pt idx="12">
                  <c:v>12435</c:v>
                </c:pt>
                <c:pt idx="13">
                  <c:v>13517</c:v>
                </c:pt>
                <c:pt idx="14">
                  <c:v>15055</c:v>
                </c:pt>
              </c:numCache>
            </c:numRef>
          </c:val>
        </c:ser>
        <c:marker val="1"/>
        <c:axId val="60340864"/>
        <c:axId val="60355712"/>
      </c:lineChart>
      <c:catAx>
        <c:axId val="60340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55712"/>
        <c:crossesAt val="0"/>
        <c:auto val="1"/>
        <c:lblAlgn val="ctr"/>
        <c:lblOffset val="100"/>
      </c:catAx>
      <c:valAx>
        <c:axId val="60355712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4086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88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Cukrář  29-54-H/01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'3'!$B$189:$P$189</c:f>
              <c:numCache>
                <c:formatCode>#,##0</c:formatCode>
                <c:ptCount val="15"/>
                <c:pt idx="0">
                  <c:v>29412</c:v>
                </c:pt>
                <c:pt idx="1">
                  <c:v>32639</c:v>
                </c:pt>
                <c:pt idx="2">
                  <c:v>30212</c:v>
                </c:pt>
                <c:pt idx="3">
                  <c:v>31265</c:v>
                </c:pt>
                <c:pt idx="4">
                  <c:v>29015</c:v>
                </c:pt>
                <c:pt idx="5">
                  <c:v>28083</c:v>
                </c:pt>
                <c:pt idx="6">
                  <c:v>28984</c:v>
                </c:pt>
                <c:pt idx="7">
                  <c:v>31361</c:v>
                </c:pt>
                <c:pt idx="8">
                  <c:v>32657</c:v>
                </c:pt>
                <c:pt idx="9">
                  <c:v>32229</c:v>
                </c:pt>
                <c:pt idx="10">
                  <c:v>29502</c:v>
                </c:pt>
                <c:pt idx="11">
                  <c:v>31866</c:v>
                </c:pt>
                <c:pt idx="12">
                  <c:v>35272</c:v>
                </c:pt>
                <c:pt idx="13">
                  <c:v>34405</c:v>
                </c:pt>
                <c:pt idx="14">
                  <c:v>31207</c:v>
                </c:pt>
              </c:numCache>
            </c:numRef>
          </c:val>
        </c:ser>
        <c:dLbls>
          <c:showVal val="1"/>
        </c:dLbls>
        <c:gapWidth val="60"/>
        <c:axId val="60624256"/>
        <c:axId val="60626432"/>
      </c:barChart>
      <c:lineChart>
        <c:grouping val="standard"/>
        <c:ser>
          <c:idx val="0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'3'!$B$190:$P$190</c:f>
              <c:numCache>
                <c:formatCode>#,##0</c:formatCode>
                <c:ptCount val="15"/>
                <c:pt idx="0">
                  <c:v>30645</c:v>
                </c:pt>
                <c:pt idx="1">
                  <c:v>33765</c:v>
                </c:pt>
                <c:pt idx="2">
                  <c:v>30571</c:v>
                </c:pt>
                <c:pt idx="3">
                  <c:v>32073</c:v>
                </c:pt>
                <c:pt idx="4">
                  <c:v>31344</c:v>
                </c:pt>
                <c:pt idx="5">
                  <c:v>28207</c:v>
                </c:pt>
                <c:pt idx="6">
                  <c:v>25366</c:v>
                </c:pt>
                <c:pt idx="7">
                  <c:v>31630</c:v>
                </c:pt>
                <c:pt idx="8">
                  <c:v>33281</c:v>
                </c:pt>
                <c:pt idx="9">
                  <c:v>33256</c:v>
                </c:pt>
                <c:pt idx="10">
                  <c:v>29916</c:v>
                </c:pt>
                <c:pt idx="11">
                  <c:v>31469</c:v>
                </c:pt>
                <c:pt idx="12">
                  <c:v>31741</c:v>
                </c:pt>
                <c:pt idx="13">
                  <c:v>35148</c:v>
                </c:pt>
                <c:pt idx="14">
                  <c:v>31315</c:v>
                </c:pt>
              </c:numCache>
            </c:numRef>
          </c:val>
        </c:ser>
        <c:dLbls>
          <c:showVal val="1"/>
        </c:dLbls>
        <c:marker val="1"/>
        <c:axId val="60624256"/>
        <c:axId val="60626432"/>
      </c:lineChart>
      <c:catAx>
        <c:axId val="60624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5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26432"/>
        <c:crossesAt val="0"/>
        <c:lblAlgn val="ctr"/>
        <c:lblOffset val="100"/>
        <c:tickLblSkip val="1"/>
        <c:tickMarkSkip val="1"/>
      </c:catAx>
      <c:valAx>
        <c:axId val="60626432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9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24256"/>
        <c:crosses val="autoZero"/>
        <c:crossBetween val="between"/>
        <c:majorUnit val="5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Cukrář  29-54-H/01 - teoretické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'3'!$A$14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'3'!$B$14:$P$14</c:f>
              <c:numCache>
                <c:formatCode>#,##0</c:formatCode>
                <c:ptCount val="15"/>
                <c:pt idx="0">
                  <c:v>3224</c:v>
                </c:pt>
                <c:pt idx="1">
                  <c:v>3133</c:v>
                </c:pt>
                <c:pt idx="2">
                  <c:v>2374</c:v>
                </c:pt>
                <c:pt idx="3">
                  <c:v>2471</c:v>
                </c:pt>
                <c:pt idx="4">
                  <c:v>2094</c:v>
                </c:pt>
                <c:pt idx="5">
                  <c:v>1620</c:v>
                </c:pt>
                <c:pt idx="6">
                  <c:v>3091</c:v>
                </c:pt>
                <c:pt idx="7">
                  <c:v>2777</c:v>
                </c:pt>
                <c:pt idx="8">
                  <c:v>3427</c:v>
                </c:pt>
                <c:pt idx="9">
                  <c:v>2684</c:v>
                </c:pt>
                <c:pt idx="10">
                  <c:v>2987</c:v>
                </c:pt>
                <c:pt idx="11">
                  <c:v>2906</c:v>
                </c:pt>
                <c:pt idx="12">
                  <c:v>3516</c:v>
                </c:pt>
                <c:pt idx="13">
                  <c:v>2468</c:v>
                </c:pt>
                <c:pt idx="14">
                  <c:v>2769</c:v>
                </c:pt>
              </c:numCache>
            </c:numRef>
          </c:val>
        </c:ser>
        <c:ser>
          <c:idx val="0"/>
          <c:order val="1"/>
          <c:tx>
            <c:strRef>
              <c:f>'3'!$A$13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'3'!$B$13:$P$13</c:f>
              <c:numCache>
                <c:formatCode>#,##0</c:formatCode>
                <c:ptCount val="15"/>
                <c:pt idx="0">
                  <c:v>10597</c:v>
                </c:pt>
                <c:pt idx="1">
                  <c:v>12684</c:v>
                </c:pt>
                <c:pt idx="2">
                  <c:v>11992</c:v>
                </c:pt>
                <c:pt idx="3">
                  <c:v>12513</c:v>
                </c:pt>
                <c:pt idx="4">
                  <c:v>13690</c:v>
                </c:pt>
                <c:pt idx="5">
                  <c:v>11795</c:v>
                </c:pt>
                <c:pt idx="6">
                  <c:v>10181</c:v>
                </c:pt>
                <c:pt idx="7">
                  <c:v>12500</c:v>
                </c:pt>
                <c:pt idx="8">
                  <c:v>13119</c:v>
                </c:pt>
                <c:pt idx="9">
                  <c:v>12792</c:v>
                </c:pt>
                <c:pt idx="10">
                  <c:v>11250</c:v>
                </c:pt>
                <c:pt idx="11">
                  <c:v>12434</c:v>
                </c:pt>
                <c:pt idx="12">
                  <c:v>11393</c:v>
                </c:pt>
                <c:pt idx="13">
                  <c:v>13938</c:v>
                </c:pt>
                <c:pt idx="14">
                  <c:v>12206</c:v>
                </c:pt>
              </c:numCache>
            </c:numRef>
          </c:val>
        </c:ser>
        <c:gapWidth val="62"/>
        <c:overlap val="100"/>
        <c:axId val="60646912"/>
        <c:axId val="60657664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'3'!$B$22:$P$22</c:f>
              <c:numCache>
                <c:formatCode>#,##0</c:formatCode>
                <c:ptCount val="15"/>
                <c:pt idx="0">
                  <c:v>3607</c:v>
                </c:pt>
                <c:pt idx="1">
                  <c:v>3257</c:v>
                </c:pt>
                <c:pt idx="2">
                  <c:v>2526</c:v>
                </c:pt>
                <c:pt idx="3">
                  <c:v>2745</c:v>
                </c:pt>
                <c:pt idx="4">
                  <c:v>2467</c:v>
                </c:pt>
                <c:pt idx="5">
                  <c:v>1785</c:v>
                </c:pt>
                <c:pt idx="6">
                  <c:v>3118</c:v>
                </c:pt>
                <c:pt idx="7">
                  <c:v>2777</c:v>
                </c:pt>
                <c:pt idx="8">
                  <c:v>3554</c:v>
                </c:pt>
                <c:pt idx="9">
                  <c:v>2965</c:v>
                </c:pt>
                <c:pt idx="10">
                  <c:v>2955</c:v>
                </c:pt>
                <c:pt idx="11">
                  <c:v>2763</c:v>
                </c:pt>
                <c:pt idx="12">
                  <c:v>2754</c:v>
                </c:pt>
                <c:pt idx="13">
                  <c:v>2727</c:v>
                </c:pt>
                <c:pt idx="14">
                  <c:v>2857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'3'!$B$21:$P$21</c:f>
              <c:numCache>
                <c:formatCode>#,##0</c:formatCode>
                <c:ptCount val="15"/>
                <c:pt idx="0">
                  <c:v>10597</c:v>
                </c:pt>
                <c:pt idx="1">
                  <c:v>13199</c:v>
                </c:pt>
                <c:pt idx="2">
                  <c:v>11992</c:v>
                </c:pt>
                <c:pt idx="3">
                  <c:v>12562</c:v>
                </c:pt>
                <c:pt idx="4">
                  <c:v>15649</c:v>
                </c:pt>
                <c:pt idx="5">
                  <c:v>11754</c:v>
                </c:pt>
                <c:pt idx="6">
                  <c:v>8459</c:v>
                </c:pt>
                <c:pt idx="7">
                  <c:v>12821</c:v>
                </c:pt>
                <c:pt idx="8">
                  <c:v>13153</c:v>
                </c:pt>
                <c:pt idx="9">
                  <c:v>12690</c:v>
                </c:pt>
                <c:pt idx="10">
                  <c:v>11519</c:v>
                </c:pt>
                <c:pt idx="11">
                  <c:v>12456</c:v>
                </c:pt>
                <c:pt idx="12">
                  <c:v>11600</c:v>
                </c:pt>
                <c:pt idx="13">
                  <c:v>14008</c:v>
                </c:pt>
                <c:pt idx="14">
                  <c:v>12319</c:v>
                </c:pt>
              </c:numCache>
            </c:numRef>
          </c:val>
        </c:ser>
        <c:marker val="1"/>
        <c:axId val="60646912"/>
        <c:axId val="60657664"/>
      </c:lineChart>
      <c:catAx>
        <c:axId val="60646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657664"/>
        <c:crossesAt val="0"/>
        <c:auto val="1"/>
        <c:lblAlgn val="ctr"/>
        <c:lblOffset val="100"/>
      </c:catAx>
      <c:valAx>
        <c:axId val="60657664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64691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88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Cukrář  29-54-H/01 - praktické vyučování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a nepedagogických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noFill/>
      </c:spPr>
    </c:title>
    <c:plotArea>
      <c:layout/>
      <c:barChart>
        <c:barDir val="col"/>
        <c:grouping val="stacked"/>
        <c:ser>
          <c:idx val="1"/>
          <c:order val="0"/>
          <c:tx>
            <c:strRef>
              <c:f>'3'!$A$42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gradFill flip="none" rotWithShape="1">
                <a:gsLst>
                  <a:gs pos="50000">
                    <a:srgbClr val="C2D3E8"/>
                  </a:gs>
                  <a:gs pos="50000">
                    <a:srgbClr val="85A7D1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'3'!$B$42:$P$42</c:f>
              <c:numCache>
                <c:formatCode>#,##0</c:formatCode>
                <c:ptCount val="15"/>
                <c:pt idx="0">
                  <c:v>7162</c:v>
                </c:pt>
                <c:pt idx="1">
                  <c:v>4517</c:v>
                </c:pt>
                <c:pt idx="2">
                  <c:v>3257</c:v>
                </c:pt>
                <c:pt idx="3">
                  <c:v>3920</c:v>
                </c:pt>
                <c:pt idx="4">
                  <c:v>2811</c:v>
                </c:pt>
                <c:pt idx="5">
                  <c:v>3112</c:v>
                </c:pt>
                <c:pt idx="6">
                  <c:v>4131</c:v>
                </c:pt>
                <c:pt idx="7">
                  <c:v>4018</c:v>
                </c:pt>
                <c:pt idx="8">
                  <c:v>2582</c:v>
                </c:pt>
                <c:pt idx="9">
                  <c:v>3506</c:v>
                </c:pt>
                <c:pt idx="10">
                  <c:v>4267</c:v>
                </c:pt>
                <c:pt idx="11">
                  <c:v>4190</c:v>
                </c:pt>
                <c:pt idx="12">
                  <c:v>3516</c:v>
                </c:pt>
                <c:pt idx="13">
                  <c:v>3234</c:v>
                </c:pt>
                <c:pt idx="14">
                  <c:v>3873</c:v>
                </c:pt>
              </c:numCache>
            </c:numRef>
          </c:val>
        </c:ser>
        <c:ser>
          <c:idx val="0"/>
          <c:order val="1"/>
          <c:tx>
            <c:strRef>
              <c:f>'3'!$A$41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'3'!$B$35:$P$35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'3'!$B$41:$P$41</c:f>
              <c:numCache>
                <c:formatCode>#,##0</c:formatCode>
                <c:ptCount val="15"/>
                <c:pt idx="0">
                  <c:v>8429</c:v>
                </c:pt>
                <c:pt idx="1">
                  <c:v>12305</c:v>
                </c:pt>
                <c:pt idx="2">
                  <c:v>12589</c:v>
                </c:pt>
                <c:pt idx="3">
                  <c:v>12361</c:v>
                </c:pt>
                <c:pt idx="4">
                  <c:v>10420</c:v>
                </c:pt>
                <c:pt idx="5">
                  <c:v>11556</c:v>
                </c:pt>
                <c:pt idx="6">
                  <c:v>11581</c:v>
                </c:pt>
                <c:pt idx="7">
                  <c:v>12066</c:v>
                </c:pt>
                <c:pt idx="8">
                  <c:v>13529</c:v>
                </c:pt>
                <c:pt idx="9">
                  <c:v>13247</c:v>
                </c:pt>
                <c:pt idx="10">
                  <c:v>10998</c:v>
                </c:pt>
                <c:pt idx="11">
                  <c:v>12336</c:v>
                </c:pt>
                <c:pt idx="12">
                  <c:v>16847</c:v>
                </c:pt>
                <c:pt idx="13">
                  <c:v>14765</c:v>
                </c:pt>
                <c:pt idx="14">
                  <c:v>12359</c:v>
                </c:pt>
              </c:numCache>
            </c:numRef>
          </c:val>
        </c:ser>
        <c:gapWidth val="62"/>
        <c:overlap val="100"/>
        <c:axId val="60677504"/>
        <c:axId val="60827520"/>
      </c:barChart>
      <c:lineChart>
        <c:grouping val="stacked"/>
        <c:ser>
          <c:idx val="3"/>
          <c:order val="2"/>
          <c:tx>
            <c:v>2010 nepedag</c:v>
          </c:tx>
          <c:spPr>
            <a:ln w="38100" cmpd="sng">
              <a:solidFill>
                <a:srgbClr val="264264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264264"/>
              </a:solidFill>
              <a:ln w="12700">
                <a:solidFill>
                  <a:srgbClr val="264264"/>
                </a:solidFill>
              </a:ln>
            </c:spPr>
          </c:marker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'3'!$B$50:$P$50</c:f>
              <c:numCache>
                <c:formatCode>#,##0</c:formatCode>
                <c:ptCount val="15"/>
                <c:pt idx="0">
                  <c:v>8012</c:v>
                </c:pt>
                <c:pt idx="1">
                  <c:v>4696</c:v>
                </c:pt>
                <c:pt idx="2">
                  <c:v>3465</c:v>
                </c:pt>
                <c:pt idx="3">
                  <c:v>4356</c:v>
                </c:pt>
                <c:pt idx="4">
                  <c:v>2458</c:v>
                </c:pt>
                <c:pt idx="5">
                  <c:v>3429</c:v>
                </c:pt>
                <c:pt idx="6">
                  <c:v>4167</c:v>
                </c:pt>
                <c:pt idx="7">
                  <c:v>4018</c:v>
                </c:pt>
                <c:pt idx="8">
                  <c:v>2678</c:v>
                </c:pt>
                <c:pt idx="9">
                  <c:v>4354</c:v>
                </c:pt>
                <c:pt idx="10">
                  <c:v>4222</c:v>
                </c:pt>
                <c:pt idx="11">
                  <c:v>3919</c:v>
                </c:pt>
                <c:pt idx="12">
                  <c:v>3944</c:v>
                </c:pt>
                <c:pt idx="13">
                  <c:v>3574</c:v>
                </c:pt>
                <c:pt idx="14">
                  <c:v>4092</c:v>
                </c:pt>
              </c:numCache>
            </c:numRef>
          </c:val>
        </c:ser>
        <c:ser>
          <c:idx val="2"/>
          <c:order val="3"/>
          <c:tx>
            <c:v>2010 pedag</c:v>
          </c:tx>
          <c:spPr>
            <a:ln w="38100" cmpd="sng">
              <a:solidFill>
                <a:srgbClr val="760000"/>
              </a:solidFill>
              <a:prstDash val="sysDash"/>
            </a:ln>
          </c:spPr>
          <c:marker>
            <c:symbol val="diamond"/>
            <c:size val="14"/>
            <c:spPr>
              <a:solidFill>
                <a:srgbClr val="760000"/>
              </a:solidFill>
              <a:ln w="12700">
                <a:solidFill>
                  <a:srgbClr val="760000"/>
                </a:solidFill>
              </a:ln>
            </c:spPr>
          </c:marker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'3'!$B$49:$P$49</c:f>
              <c:numCache>
                <c:formatCode>#,##0</c:formatCode>
                <c:ptCount val="15"/>
                <c:pt idx="0">
                  <c:v>8429</c:v>
                </c:pt>
                <c:pt idx="1">
                  <c:v>12613</c:v>
                </c:pt>
                <c:pt idx="2">
                  <c:v>12588</c:v>
                </c:pt>
                <c:pt idx="3">
                  <c:v>12410</c:v>
                </c:pt>
                <c:pt idx="4">
                  <c:v>10770</c:v>
                </c:pt>
                <c:pt idx="5">
                  <c:v>11239</c:v>
                </c:pt>
                <c:pt idx="6">
                  <c:v>9622</c:v>
                </c:pt>
                <c:pt idx="7">
                  <c:v>12014</c:v>
                </c:pt>
                <c:pt idx="8">
                  <c:v>13896</c:v>
                </c:pt>
                <c:pt idx="9">
                  <c:v>13247</c:v>
                </c:pt>
                <c:pt idx="10">
                  <c:v>11220</c:v>
                </c:pt>
                <c:pt idx="11">
                  <c:v>12331</c:v>
                </c:pt>
                <c:pt idx="12">
                  <c:v>13443</c:v>
                </c:pt>
                <c:pt idx="13">
                  <c:v>14839</c:v>
                </c:pt>
                <c:pt idx="14">
                  <c:v>12047</c:v>
                </c:pt>
              </c:numCache>
            </c:numRef>
          </c:val>
        </c:ser>
        <c:marker val="1"/>
        <c:axId val="60677504"/>
        <c:axId val="60827520"/>
      </c:lineChart>
      <c:catAx>
        <c:axId val="60677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27520"/>
        <c:crossesAt val="0"/>
        <c:auto val="1"/>
        <c:lblAlgn val="ctr"/>
        <c:lblOffset val="100"/>
      </c:catAx>
      <c:valAx>
        <c:axId val="60827520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a nepedagogů</a:t>
                </a:r>
                <a:r>
                  <a:rPr lang="cs-CZ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>
                    <a:latin typeface="Arial" pitchFamily="34" charset="0"/>
                    <a:cs typeface="Arial" pitchFamily="34" charset="0"/>
                  </a:rPr>
                  <a:t>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67750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357645630437688"/>
          <c:y val="0.94704372493126265"/>
          <c:w val="0.79091743211295151"/>
          <c:h val="4.1490262616826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300" b="1"/>
          </a:pPr>
          <a:endParaRPr lang="cs-CZ"/>
        </a:p>
      </c:txPr>
    </c:legend>
    <c:plotVisOnly val="1"/>
    <c:dispBlanksAs val="zero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74</xdr:row>
      <xdr:rowOff>38099</xdr:rowOff>
    </xdr:from>
    <xdr:to>
      <xdr:col>11</xdr:col>
      <xdr:colOff>598714</xdr:colOff>
      <xdr:row>112</xdr:row>
      <xdr:rowOff>54427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114</xdr:row>
      <xdr:rowOff>0</xdr:rowOff>
    </xdr:from>
    <xdr:to>
      <xdr:col>11</xdr:col>
      <xdr:colOff>557893</xdr:colOff>
      <xdr:row>152</xdr:row>
      <xdr:rowOff>57149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196</xdr:row>
      <xdr:rowOff>42182</xdr:rowOff>
    </xdr:from>
    <xdr:to>
      <xdr:col>15</xdr:col>
      <xdr:colOff>647700</xdr:colOff>
      <xdr:row>249</xdr:row>
      <xdr:rowOff>20411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15</xdr:col>
      <xdr:colOff>666750</xdr:colOff>
      <xdr:row>121</xdr:row>
      <xdr:rowOff>114299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13606</xdr:rowOff>
    </xdr:from>
    <xdr:to>
      <xdr:col>15</xdr:col>
      <xdr:colOff>666750</xdr:colOff>
      <xdr:row>182</xdr:row>
      <xdr:rowOff>127906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"/>
  <sheetViews>
    <sheetView tabSelected="1" zoomScaleNormal="100" workbookViewId="0">
      <selection activeCell="C12" sqref="C12"/>
    </sheetView>
  </sheetViews>
  <sheetFormatPr defaultRowHeight="12.75"/>
  <cols>
    <col min="1" max="1" width="14.7109375" style="1" customWidth="1"/>
    <col min="2" max="2" width="15.5703125" style="1" customWidth="1"/>
    <col min="3" max="3" width="30.42578125" style="1" customWidth="1"/>
    <col min="4" max="4" width="9" style="1" customWidth="1"/>
    <col min="5" max="5" width="18.140625" style="1" customWidth="1"/>
    <col min="6" max="16384" width="9.140625" style="1"/>
  </cols>
  <sheetData>
    <row r="1" spans="1:11" ht="15.75">
      <c r="E1" s="2" t="s">
        <v>31</v>
      </c>
    </row>
    <row r="6" spans="1:11" s="82" customFormat="1">
      <c r="A6" s="1"/>
      <c r="B6" s="1"/>
      <c r="C6" s="1"/>
      <c r="D6" s="1"/>
      <c r="E6" s="1"/>
      <c r="F6" s="1"/>
    </row>
    <row r="7" spans="1:11" s="82" customFormat="1" ht="49.5" customHeight="1">
      <c r="A7" s="226" t="s">
        <v>92</v>
      </c>
      <c r="B7" s="227"/>
      <c r="C7" s="227"/>
      <c r="D7" s="227"/>
      <c r="E7" s="227"/>
      <c r="F7" s="90"/>
      <c r="G7" s="83"/>
    </row>
    <row r="8" spans="1:11" s="82" customFormat="1" ht="20.25">
      <c r="A8" s="227" t="s">
        <v>93</v>
      </c>
      <c r="B8" s="227"/>
      <c r="C8" s="227"/>
      <c r="D8" s="227"/>
      <c r="E8" s="227"/>
      <c r="F8" s="91"/>
      <c r="G8" s="83"/>
    </row>
    <row r="9" spans="1:11" s="82" customFormat="1">
      <c r="A9" s="1"/>
      <c r="B9" s="1"/>
      <c r="C9" s="1"/>
      <c r="D9" s="1"/>
      <c r="E9" s="1"/>
      <c r="F9" s="1"/>
    </row>
    <row r="10" spans="1:11" s="82" customFormat="1">
      <c r="A10" s="1"/>
      <c r="B10" s="1"/>
      <c r="C10" s="1"/>
      <c r="D10" s="1"/>
      <c r="E10" s="1"/>
      <c r="F10" s="1"/>
    </row>
    <row r="11" spans="1:11" ht="2.25" customHeight="1">
      <c r="G11" s="226"/>
      <c r="H11" s="227"/>
      <c r="I11" s="227"/>
      <c r="J11" s="227"/>
      <c r="K11" s="227"/>
    </row>
    <row r="14" spans="1:11" ht="15.75">
      <c r="A14" s="3"/>
      <c r="B14" s="3" t="s">
        <v>0</v>
      </c>
      <c r="C14" s="3"/>
    </row>
    <row r="15" spans="1:11" ht="15.75">
      <c r="A15" s="3"/>
      <c r="B15" s="3"/>
      <c r="C15" s="3"/>
    </row>
    <row r="16" spans="1:11" ht="15.75">
      <c r="A16" s="4" t="s">
        <v>1</v>
      </c>
      <c r="B16" s="5" t="s">
        <v>137</v>
      </c>
      <c r="C16" s="5" t="s">
        <v>134</v>
      </c>
    </row>
    <row r="17" spans="1:3" ht="15.75">
      <c r="A17" s="4" t="s">
        <v>2</v>
      </c>
      <c r="B17" s="5" t="s">
        <v>138</v>
      </c>
      <c r="C17" s="5" t="s">
        <v>133</v>
      </c>
    </row>
    <row r="18" spans="1:3" ht="15.75">
      <c r="A18" s="4" t="s">
        <v>3</v>
      </c>
      <c r="B18" s="5" t="s">
        <v>139</v>
      </c>
      <c r="C18" s="5" t="s">
        <v>136</v>
      </c>
    </row>
    <row r="19" spans="1:3" ht="15.75">
      <c r="A19" s="4" t="s">
        <v>4</v>
      </c>
      <c r="B19" s="5" t="s">
        <v>140</v>
      </c>
      <c r="C19" s="5" t="s">
        <v>85</v>
      </c>
    </row>
    <row r="20" spans="1:3" ht="15.75">
      <c r="A20" s="4" t="s">
        <v>5</v>
      </c>
      <c r="B20" s="5" t="s">
        <v>141</v>
      </c>
      <c r="C20" s="5" t="s">
        <v>86</v>
      </c>
    </row>
    <row r="21" spans="1:3" ht="15.75">
      <c r="A21" s="4" t="s">
        <v>6</v>
      </c>
      <c r="B21" s="5" t="s">
        <v>142</v>
      </c>
      <c r="C21" s="5" t="s">
        <v>87</v>
      </c>
    </row>
    <row r="22" spans="1:3" ht="15.75">
      <c r="A22" s="4" t="s">
        <v>7</v>
      </c>
      <c r="B22" s="5" t="s">
        <v>88</v>
      </c>
      <c r="C22" s="5" t="s">
        <v>89</v>
      </c>
    </row>
    <row r="23" spans="1:3" ht="15.75">
      <c r="A23" s="4" t="s">
        <v>8</v>
      </c>
      <c r="B23" s="5" t="s">
        <v>143</v>
      </c>
      <c r="C23" s="5" t="s">
        <v>132</v>
      </c>
    </row>
    <row r="24" spans="1:3" ht="15.75">
      <c r="A24" s="4" t="s">
        <v>9</v>
      </c>
      <c r="B24" s="5" t="s">
        <v>144</v>
      </c>
      <c r="C24" s="5" t="s">
        <v>135</v>
      </c>
    </row>
    <row r="25" spans="1:3" ht="15.75">
      <c r="A25" s="4" t="s">
        <v>10</v>
      </c>
      <c r="B25" s="5" t="s">
        <v>145</v>
      </c>
      <c r="C25" s="5" t="s">
        <v>90</v>
      </c>
    </row>
    <row r="26" spans="1:3" ht="15.75">
      <c r="A26" s="4"/>
      <c r="B26" s="5"/>
      <c r="C26" s="5"/>
    </row>
    <row r="27" spans="1:3" ht="15.75">
      <c r="A27" s="4"/>
      <c r="B27" s="5"/>
      <c r="C27" s="5"/>
    </row>
    <row r="28" spans="1:3" ht="15.75">
      <c r="A28" s="4"/>
      <c r="B28" s="5"/>
      <c r="C28" s="5"/>
    </row>
    <row r="29" spans="1:3" ht="15.75">
      <c r="A29" s="4"/>
      <c r="B29" s="5"/>
      <c r="C29" s="5"/>
    </row>
    <row r="30" spans="1:3" ht="15.75">
      <c r="A30" s="4"/>
      <c r="B30" s="5"/>
      <c r="C30" s="5"/>
    </row>
    <row r="31" spans="1:3" ht="15.75">
      <c r="A31" s="4"/>
      <c r="B31" s="5"/>
      <c r="C31" s="5"/>
    </row>
    <row r="32" spans="1:3" ht="15.75">
      <c r="A32" s="4"/>
      <c r="B32" s="5"/>
      <c r="C32" s="5"/>
    </row>
    <row r="33" spans="1:5" ht="15.75">
      <c r="A33" s="4"/>
      <c r="B33" s="5"/>
      <c r="C33" s="5"/>
    </row>
    <row r="34" spans="1:5" ht="15.75">
      <c r="A34" s="4"/>
      <c r="B34" s="5"/>
      <c r="C34" s="5"/>
    </row>
    <row r="35" spans="1:5" ht="15.75">
      <c r="A35" s="4"/>
      <c r="B35" s="5"/>
      <c r="C35" s="5"/>
    </row>
    <row r="36" spans="1:5" ht="15.75">
      <c r="A36" s="4"/>
      <c r="B36" s="5"/>
      <c r="C36" s="5"/>
    </row>
    <row r="37" spans="1:5" ht="15.75">
      <c r="A37" s="4"/>
      <c r="B37" s="5"/>
      <c r="C37" s="5"/>
    </row>
    <row r="38" spans="1:5" ht="15.75">
      <c r="A38" s="4"/>
      <c r="B38" s="5"/>
      <c r="C38" s="5"/>
    </row>
    <row r="39" spans="1:5" ht="15.75">
      <c r="A39" s="4"/>
      <c r="B39" s="5"/>
      <c r="C39" s="5"/>
    </row>
    <row r="40" spans="1:5" ht="15.75">
      <c r="A40" s="4"/>
      <c r="B40" s="3"/>
    </row>
    <row r="41" spans="1:5" ht="15.75">
      <c r="A41" s="4"/>
      <c r="B41" s="3"/>
    </row>
    <row r="42" spans="1:5" ht="15.75">
      <c r="A42" s="4"/>
      <c r="B42" s="3"/>
    </row>
    <row r="43" spans="1:5" ht="15.75">
      <c r="A43" s="4"/>
      <c r="B43" s="3"/>
    </row>
    <row r="44" spans="1:5" ht="15.75">
      <c r="A44" s="4"/>
      <c r="B44" s="3"/>
    </row>
    <row r="45" spans="1:5" ht="15.75">
      <c r="A45" s="4"/>
      <c r="B45" s="3"/>
    </row>
    <row r="46" spans="1:5" ht="15.75">
      <c r="A46" s="4"/>
      <c r="B46" s="3"/>
    </row>
    <row r="47" spans="1:5" ht="15.75">
      <c r="A47" s="4"/>
      <c r="B47" s="3"/>
    </row>
    <row r="48" spans="1:5" ht="11.25" customHeight="1">
      <c r="A48" s="6"/>
      <c r="B48" s="6"/>
      <c r="C48" s="6"/>
      <c r="D48" s="7"/>
      <c r="E48" s="7"/>
    </row>
    <row r="49" spans="1:5" ht="13.5" customHeight="1">
      <c r="A49" s="225" t="s">
        <v>95</v>
      </c>
      <c r="B49" s="225"/>
      <c r="C49" s="225"/>
      <c r="D49" s="225"/>
      <c r="E49" s="225"/>
    </row>
    <row r="50" spans="1:5" ht="13.5" customHeight="1">
      <c r="A50" s="225"/>
      <c r="B50" s="225"/>
      <c r="C50" s="225"/>
      <c r="D50" s="225"/>
      <c r="E50" s="225"/>
    </row>
    <row r="51" spans="1:5" ht="21.75" customHeight="1">
      <c r="A51" s="225"/>
      <c r="B51" s="225"/>
      <c r="C51" s="225"/>
      <c r="D51" s="225"/>
      <c r="E51" s="225"/>
    </row>
  </sheetData>
  <mergeCells count="4">
    <mergeCell ref="A49:E51"/>
    <mergeCell ref="G11:K11"/>
    <mergeCell ref="A7:E7"/>
    <mergeCell ref="A8:E8"/>
  </mergeCells>
  <phoneticPr fontId="0" type="noConversion"/>
  <hyperlinks>
    <hyperlink ref="B16:C16" location="'1'!A1" display="23-51-H/001 "/>
    <hyperlink ref="B17:C17" location="'2'!A1" display="23-52-H/001"/>
    <hyperlink ref="B18:C18" location="'3'!A1" display="23-55-H/002 "/>
    <hyperlink ref="B19:C19" location="'4'!A1" display="23-56-H/001 "/>
    <hyperlink ref="B20:C20" location="'5'!A1" display="23-68-H/001 "/>
    <hyperlink ref="B21:C21" location="'6'!A1" display="26-51-H/002 "/>
    <hyperlink ref="B22:C22" location="'7'!A1" display="26-51-H/003 "/>
    <hyperlink ref="B24:C24" location="'9'!A1" display="26-57-H/001 "/>
    <hyperlink ref="B25:C25" location="'10'!A1" display="29-54-H/002 "/>
    <hyperlink ref="B23:C23" location="'8'!A1" display="26-53-H/001"/>
  </hyperlinks>
  <printOptions horizontalCentered="1"/>
  <pageMargins left="0.78740157480314965" right="0.78740157480314965" top="0.78740157480314965" bottom="0.47244094488188981" header="0.51181102362204722" footer="0.51181102362204722"/>
  <pageSetup paperSize="9" scale="95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211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68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30.55</v>
      </c>
      <c r="C9" s="41">
        <v>22.015363759602351</v>
      </c>
      <c r="D9" s="41">
        <v>21.79</v>
      </c>
      <c r="E9" s="41">
        <v>24.62</v>
      </c>
      <c r="F9" s="41">
        <v>13.387</v>
      </c>
      <c r="G9" s="41">
        <v>21.69</v>
      </c>
      <c r="H9" s="41">
        <v>26.208693230218806</v>
      </c>
      <c r="I9" s="41">
        <v>21.15</v>
      </c>
      <c r="J9" s="41">
        <v>20.47</v>
      </c>
      <c r="K9" s="41">
        <v>21.786999999999999</v>
      </c>
      <c r="L9" s="41">
        <v>22.014572977858112</v>
      </c>
      <c r="M9" s="41">
        <v>22.23</v>
      </c>
      <c r="N9" s="41">
        <v>19.2</v>
      </c>
      <c r="O9" s="102">
        <v>20.83</v>
      </c>
      <c r="P9" s="66">
        <f t="shared" ref="P9:P12" si="0">SUM(B9:O9)/COUNTIF(B9:O9,"&gt;0")</f>
        <v>21.995902140548516</v>
      </c>
    </row>
    <row r="10" spans="1:33" s="21" customFormat="1" ht="30" customHeight="1">
      <c r="A10" s="20" t="s">
        <v>28</v>
      </c>
      <c r="B10" s="94">
        <v>58.2</v>
      </c>
      <c r="C10" s="42">
        <v>57.84</v>
      </c>
      <c r="D10" s="42">
        <v>71.700700000000012</v>
      </c>
      <c r="E10" s="42">
        <v>66</v>
      </c>
      <c r="F10" s="42">
        <v>65.224999999999994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64.399550000000005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10129</v>
      </c>
      <c r="C13" s="25">
        <f t="shared" ref="C13:O14" si="1">IF(C9=0," --- ",ROUND(12*(1/C9*C11),))</f>
        <v>14035</v>
      </c>
      <c r="D13" s="25">
        <f t="shared" si="1"/>
        <v>13313</v>
      </c>
      <c r="E13" s="25">
        <f t="shared" si="1"/>
        <v>12600</v>
      </c>
      <c r="F13" s="25">
        <f t="shared" si="1"/>
        <v>21782</v>
      </c>
      <c r="G13" s="25">
        <f t="shared" si="1"/>
        <v>13361</v>
      </c>
      <c r="H13" s="25">
        <f t="shared" si="1"/>
        <v>10531</v>
      </c>
      <c r="I13" s="25">
        <f t="shared" si="1"/>
        <v>13830</v>
      </c>
      <c r="J13" s="25">
        <f t="shared" si="1"/>
        <v>14863</v>
      </c>
      <c r="K13" s="25">
        <f>IF(K9=0," --- ",ROUND(12*(1/K9*K11)+Q60,))</f>
        <v>13655</v>
      </c>
      <c r="L13" s="25">
        <f t="shared" si="1"/>
        <v>13751</v>
      </c>
      <c r="M13" s="25">
        <f t="shared" si="1"/>
        <v>13809</v>
      </c>
      <c r="N13" s="25">
        <f t="shared" si="1"/>
        <v>14716</v>
      </c>
      <c r="O13" s="107">
        <f t="shared" si="1"/>
        <v>14861</v>
      </c>
      <c r="P13" s="108">
        <f>ROUND(SUM(B13:O13)/COUNTIF(B13:O13,"&gt;0"),)</f>
        <v>13945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3224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2502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2799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13353</v>
      </c>
      <c r="C15" s="97">
        <f t="shared" ref="C15:P15" si="2">IF(C9=0," --- ",C13+C14)</f>
        <v>17168</v>
      </c>
      <c r="D15" s="97">
        <f t="shared" si="2"/>
        <v>15687</v>
      </c>
      <c r="E15" s="97">
        <f t="shared" si="2"/>
        <v>15071</v>
      </c>
      <c r="F15" s="97">
        <f t="shared" si="2"/>
        <v>24284</v>
      </c>
      <c r="G15" s="97">
        <f t="shared" si="2"/>
        <v>14981</v>
      </c>
      <c r="H15" s="97">
        <f t="shared" si="2"/>
        <v>13622</v>
      </c>
      <c r="I15" s="97">
        <f t="shared" si="2"/>
        <v>16607</v>
      </c>
      <c r="J15" s="97">
        <f t="shared" si="2"/>
        <v>18290</v>
      </c>
      <c r="K15" s="97">
        <f t="shared" si="2"/>
        <v>16339</v>
      </c>
      <c r="L15" s="97">
        <f t="shared" si="2"/>
        <v>16738</v>
      </c>
      <c r="M15" s="97">
        <f t="shared" si="2"/>
        <v>16715</v>
      </c>
      <c r="N15" s="97">
        <f t="shared" si="2"/>
        <v>18232</v>
      </c>
      <c r="O15" s="111">
        <f t="shared" si="2"/>
        <v>17329</v>
      </c>
      <c r="P15" s="108">
        <f t="shared" si="2"/>
        <v>16744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30.55</v>
      </c>
      <c r="C17" s="41">
        <v>22.015363759602351</v>
      </c>
      <c r="D17" s="41">
        <v>21.79</v>
      </c>
      <c r="E17" s="41">
        <v>24.62</v>
      </c>
      <c r="F17" s="41">
        <v>13.46</v>
      </c>
      <c r="G17" s="41">
        <v>21.69</v>
      </c>
      <c r="H17" s="41">
        <v>30.317829586471792</v>
      </c>
      <c r="I17" s="41">
        <v>21.15</v>
      </c>
      <c r="J17" s="41">
        <v>20.47</v>
      </c>
      <c r="K17" s="41">
        <v>22.25</v>
      </c>
      <c r="L17" s="41">
        <v>24.102553095345687</v>
      </c>
      <c r="M17" s="41">
        <v>22.23</v>
      </c>
      <c r="N17" s="41">
        <v>20.8</v>
      </c>
      <c r="O17" s="102">
        <v>19.41</v>
      </c>
      <c r="P17" s="115">
        <f t="shared" ref="P17:P20" si="3">SUM(B17:O17)/COUNTIF(B17:O17,"&gt;0")</f>
        <v>22.489696174387131</v>
      </c>
      <c r="R17" s="116"/>
      <c r="S17" s="116"/>
    </row>
    <row r="18" spans="1:23" s="21" customFormat="1" ht="30" customHeight="1">
      <c r="A18" s="20" t="s">
        <v>28</v>
      </c>
      <c r="B18" s="85">
        <v>58.2</v>
      </c>
      <c r="C18" s="42">
        <v>57.844200000000001</v>
      </c>
      <c r="D18" s="42">
        <v>71.700700000000012</v>
      </c>
      <c r="E18" s="42">
        <v>66</v>
      </c>
      <c r="F18" s="42">
        <v>52.5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63.983778571428573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10129</v>
      </c>
      <c r="C21" s="25">
        <f t="shared" ref="C21:O22" si="4">IF(C17=0," --- ",ROUND(12*(1/C17*C19),))</f>
        <v>14604</v>
      </c>
      <c r="D21" s="25">
        <f t="shared" si="4"/>
        <v>13313</v>
      </c>
      <c r="E21" s="25">
        <f t="shared" si="4"/>
        <v>12648</v>
      </c>
      <c r="F21" s="25">
        <f t="shared" si="4"/>
        <v>21486</v>
      </c>
      <c r="G21" s="25">
        <f t="shared" si="4"/>
        <v>13315</v>
      </c>
      <c r="H21" s="25">
        <f t="shared" si="4"/>
        <v>9278</v>
      </c>
      <c r="I21" s="25">
        <f t="shared" si="4"/>
        <v>14184</v>
      </c>
      <c r="J21" s="25">
        <f t="shared" si="4"/>
        <v>14901</v>
      </c>
      <c r="K21" s="25">
        <f t="shared" si="4"/>
        <v>13547</v>
      </c>
      <c r="L21" s="25">
        <f t="shared" si="4"/>
        <v>12776</v>
      </c>
      <c r="M21" s="25">
        <f t="shared" si="4"/>
        <v>13835</v>
      </c>
      <c r="N21" s="25">
        <f t="shared" si="4"/>
        <v>13385</v>
      </c>
      <c r="O21" s="107">
        <f t="shared" si="4"/>
        <v>16028</v>
      </c>
      <c r="P21" s="108">
        <f>ROUND(SUM(B21:O21)/COUNTIF(B21:O21,"&gt;0"),)</f>
        <v>13816</v>
      </c>
    </row>
    <row r="22" spans="1:23" s="106" customFormat="1" ht="30" customHeight="1" thickBot="1">
      <c r="A22" s="24" t="s">
        <v>98</v>
      </c>
      <c r="B22" s="97">
        <f>IF(B18=0," --- ",ROUND(12*(1/B18*B20),))</f>
        <v>3607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3177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2908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13736</v>
      </c>
      <c r="C23" s="97">
        <f t="shared" si="5"/>
        <v>17861</v>
      </c>
      <c r="D23" s="97">
        <f t="shared" si="5"/>
        <v>15839</v>
      </c>
      <c r="E23" s="97">
        <f t="shared" si="5"/>
        <v>15393</v>
      </c>
      <c r="F23" s="97">
        <f t="shared" si="5"/>
        <v>24663</v>
      </c>
      <c r="G23" s="97">
        <f t="shared" si="5"/>
        <v>15100</v>
      </c>
      <c r="H23" s="97">
        <f t="shared" si="5"/>
        <v>12396</v>
      </c>
      <c r="I23" s="97">
        <f t="shared" si="5"/>
        <v>16961</v>
      </c>
      <c r="J23" s="97">
        <f t="shared" si="5"/>
        <v>18455</v>
      </c>
      <c r="K23" s="97">
        <f t="shared" si="5"/>
        <v>16512</v>
      </c>
      <c r="L23" s="97">
        <f t="shared" si="5"/>
        <v>15731</v>
      </c>
      <c r="M23" s="97">
        <f t="shared" si="5"/>
        <v>16598</v>
      </c>
      <c r="N23" s="97">
        <f t="shared" si="5"/>
        <v>16139</v>
      </c>
      <c r="O23" s="111">
        <f t="shared" si="5"/>
        <v>18755</v>
      </c>
      <c r="P23" s="108">
        <f t="shared" si="5"/>
        <v>16724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21.690013556258474</v>
      </c>
      <c r="D25" s="41">
        <v>0</v>
      </c>
      <c r="E25" s="41">
        <v>0</v>
      </c>
      <c r="F25" s="41">
        <v>0</v>
      </c>
      <c r="G25" s="41">
        <v>21.69</v>
      </c>
      <c r="H25" s="41">
        <v>0</v>
      </c>
      <c r="I25" s="41">
        <v>0</v>
      </c>
      <c r="J25" s="41">
        <v>20.47</v>
      </c>
      <c r="K25" s="41">
        <v>0</v>
      </c>
      <c r="L25" s="41">
        <v>24.102553095345687</v>
      </c>
      <c r="M25" s="41">
        <v>0</v>
      </c>
      <c r="N25" s="41">
        <v>20.422503389064619</v>
      </c>
      <c r="O25" s="102">
        <v>19.940000000000001</v>
      </c>
      <c r="P25" s="115">
        <f t="shared" ref="P25:P28" si="6">SUM(B25:O25)/COUNTIF(B25:O25,"&gt;0")</f>
        <v>21.38584500677813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0</v>
      </c>
      <c r="E26" s="42">
        <v>0</v>
      </c>
      <c r="F26" s="42">
        <v>0</v>
      </c>
      <c r="G26" s="42">
        <v>97</v>
      </c>
      <c r="H26" s="42">
        <v>0</v>
      </c>
      <c r="I26" s="42">
        <v>0</v>
      </c>
      <c r="J26" s="42">
        <v>55</v>
      </c>
      <c r="K26" s="42">
        <v>0</v>
      </c>
      <c r="L26" s="42">
        <v>60.63</v>
      </c>
      <c r="M26" s="42">
        <v>0</v>
      </c>
      <c r="N26" s="42">
        <v>56</v>
      </c>
      <c r="O26" s="103">
        <v>70.900000000000006</v>
      </c>
      <c r="P26" s="117">
        <f t="shared" si="6"/>
        <v>66.040000000000006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0</v>
      </c>
      <c r="E27" s="43">
        <v>0</v>
      </c>
      <c r="F27" s="43">
        <v>0</v>
      </c>
      <c r="G27" s="43">
        <v>23177</v>
      </c>
      <c r="H27" s="43">
        <v>0</v>
      </c>
      <c r="I27" s="43">
        <v>0</v>
      </c>
      <c r="J27" s="43">
        <v>24039</v>
      </c>
      <c r="K27" s="43">
        <v>0</v>
      </c>
      <c r="L27" s="43">
        <v>24505</v>
      </c>
      <c r="M27" s="43">
        <v>0</v>
      </c>
      <c r="N27" s="43">
        <v>21200</v>
      </c>
      <c r="O27" s="104">
        <v>24840</v>
      </c>
      <c r="P27" s="118">
        <f t="shared" si="6"/>
        <v>23839.5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0</v>
      </c>
      <c r="E28" s="44">
        <v>0</v>
      </c>
      <c r="F28" s="44">
        <v>0</v>
      </c>
      <c r="G28" s="44">
        <v>11776</v>
      </c>
      <c r="H28" s="44">
        <v>0</v>
      </c>
      <c r="I28" s="44">
        <v>0</v>
      </c>
      <c r="J28" s="44">
        <v>13216</v>
      </c>
      <c r="K28" s="44">
        <v>0</v>
      </c>
      <c r="L28" s="44">
        <v>13807</v>
      </c>
      <c r="M28" s="44">
        <v>0</v>
      </c>
      <c r="N28" s="44">
        <v>12664</v>
      </c>
      <c r="O28" s="105">
        <v>13440</v>
      </c>
      <c r="P28" s="119">
        <f t="shared" si="6"/>
        <v>13207.333333333334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13984</v>
      </c>
      <c r="D29" s="25" t="str">
        <f t="shared" si="7"/>
        <v xml:space="preserve"> --- </v>
      </c>
      <c r="E29" s="25" t="str">
        <f t="shared" si="7"/>
        <v xml:space="preserve"> --- </v>
      </c>
      <c r="F29" s="25" t="str">
        <f t="shared" si="7"/>
        <v xml:space="preserve"> --- </v>
      </c>
      <c r="G29" s="25">
        <f t="shared" si="7"/>
        <v>12823</v>
      </c>
      <c r="H29" s="25" t="str">
        <f t="shared" si="7"/>
        <v xml:space="preserve"> --- </v>
      </c>
      <c r="I29" s="25" t="str">
        <f t="shared" si="7"/>
        <v xml:space="preserve"> --- </v>
      </c>
      <c r="J29" s="25">
        <f t="shared" si="7"/>
        <v>14092</v>
      </c>
      <c r="K29" s="25" t="str">
        <f t="shared" si="7"/>
        <v xml:space="preserve"> --- </v>
      </c>
      <c r="L29" s="25">
        <f t="shared" si="7"/>
        <v>12200</v>
      </c>
      <c r="M29" s="25" t="str">
        <f t="shared" si="7"/>
        <v xml:space="preserve"> --- </v>
      </c>
      <c r="N29" s="25">
        <f t="shared" si="7"/>
        <v>12457</v>
      </c>
      <c r="O29" s="107">
        <f t="shared" si="7"/>
        <v>14949</v>
      </c>
      <c r="P29" s="108">
        <f>ROUND(SUM(B29:O29)/COUNTIF(B29:O29,"&gt;0"),)</f>
        <v>13418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 t="str">
        <f t="shared" si="7"/>
        <v xml:space="preserve"> --- </v>
      </c>
      <c r="E30" s="97" t="str">
        <f t="shared" si="7"/>
        <v xml:space="preserve"> --- 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 t="str">
        <f t="shared" si="7"/>
        <v xml:space="preserve"> --- </v>
      </c>
      <c r="J30" s="97">
        <f t="shared" si="7"/>
        <v>2883</v>
      </c>
      <c r="K30" s="97" t="str">
        <f t="shared" si="7"/>
        <v xml:space="preserve"> --- </v>
      </c>
      <c r="L30" s="97">
        <f t="shared" si="7"/>
        <v>2733</v>
      </c>
      <c r="M30" s="97" t="str">
        <f t="shared" si="7"/>
        <v xml:space="preserve"> --- 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2516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17019</v>
      </c>
      <c r="D31" s="97" t="str">
        <f t="shared" si="8"/>
        <v xml:space="preserve"> --- </v>
      </c>
      <c r="E31" s="97" t="str">
        <f t="shared" si="8"/>
        <v xml:space="preserve"> --- </v>
      </c>
      <c r="F31" s="97" t="str">
        <f t="shared" si="8"/>
        <v xml:space="preserve"> --- </v>
      </c>
      <c r="G31" s="97">
        <f t="shared" si="8"/>
        <v>14280</v>
      </c>
      <c r="H31" s="97" t="str">
        <f t="shared" si="8"/>
        <v xml:space="preserve"> --- </v>
      </c>
      <c r="I31" s="97" t="str">
        <f t="shared" si="8"/>
        <v xml:space="preserve"> --- </v>
      </c>
      <c r="J31" s="97">
        <f t="shared" si="8"/>
        <v>16975</v>
      </c>
      <c r="K31" s="97" t="str">
        <f t="shared" si="8"/>
        <v xml:space="preserve"> --- </v>
      </c>
      <c r="L31" s="97">
        <f t="shared" si="8"/>
        <v>14933</v>
      </c>
      <c r="M31" s="97" t="str">
        <f t="shared" si="8"/>
        <v xml:space="preserve"> --- </v>
      </c>
      <c r="N31" s="97">
        <f t="shared" si="8"/>
        <v>15171</v>
      </c>
      <c r="O31" s="111">
        <f t="shared" si="8"/>
        <v>17224</v>
      </c>
      <c r="P31" s="108">
        <f t="shared" si="8"/>
        <v>15934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67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19.5</v>
      </c>
      <c r="C37" s="41">
        <v>21.919616076784642</v>
      </c>
      <c r="D37" s="41">
        <v>19.940000000000001</v>
      </c>
      <c r="E37" s="41">
        <v>24.7</v>
      </c>
      <c r="F37" s="41">
        <v>15.4</v>
      </c>
      <c r="G37" s="41">
        <v>21.59</v>
      </c>
      <c r="H37" s="41">
        <v>26.094708211671058</v>
      </c>
      <c r="I37" s="41">
        <v>21.59</v>
      </c>
      <c r="J37" s="41">
        <v>18.63</v>
      </c>
      <c r="K37" s="41">
        <v>21.146000000000001</v>
      </c>
      <c r="L37" s="41">
        <v>21.820635872825434</v>
      </c>
      <c r="M37" s="41">
        <v>22.12</v>
      </c>
      <c r="N37" s="41">
        <v>29.8</v>
      </c>
      <c r="O37" s="102">
        <v>21.82</v>
      </c>
      <c r="P37" s="66">
        <f t="shared" ref="P37:P40" si="9">SUM(B37:O37)/COUNTIF(B37:O37,"&gt;0")</f>
        <v>21.86221144009151</v>
      </c>
    </row>
    <row r="38" spans="1:33" s="21" customFormat="1" ht="30" customHeight="1">
      <c r="A38" s="20" t="s">
        <v>28</v>
      </c>
      <c r="B38" s="94">
        <v>33.5</v>
      </c>
      <c r="C38" s="42">
        <v>57.293400000000005</v>
      </c>
      <c r="D38" s="42">
        <v>74.664600000000007</v>
      </c>
      <c r="E38" s="42">
        <v>41.6</v>
      </c>
      <c r="F38" s="42">
        <v>61.099999999999994</v>
      </c>
      <c r="G38" s="42">
        <v>50.5</v>
      </c>
      <c r="H38" s="42">
        <v>62.117999999999995</v>
      </c>
      <c r="I38" s="42">
        <v>63.05</v>
      </c>
      <c r="J38" s="42">
        <v>73</v>
      </c>
      <c r="K38" s="42">
        <v>61.3</v>
      </c>
      <c r="L38" s="42">
        <v>62.83</v>
      </c>
      <c r="M38" s="42">
        <v>61</v>
      </c>
      <c r="N38" s="42">
        <v>50</v>
      </c>
      <c r="O38" s="103">
        <v>54.1</v>
      </c>
      <c r="P38" s="28">
        <f t="shared" si="9"/>
        <v>57.575428571428574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13313</v>
      </c>
      <c r="C41" s="25">
        <f t="shared" ref="C41:O42" si="10">IF(C37=0," --- ",ROUND(12*(1/C37*C39),))</f>
        <v>11722</v>
      </c>
      <c r="D41" s="25">
        <f t="shared" si="10"/>
        <v>12342</v>
      </c>
      <c r="E41" s="25">
        <f t="shared" si="10"/>
        <v>10985</v>
      </c>
      <c r="F41" s="25">
        <f t="shared" si="10"/>
        <v>16442</v>
      </c>
      <c r="G41" s="25">
        <f t="shared" si="10"/>
        <v>11556</v>
      </c>
      <c r="H41" s="25">
        <f t="shared" si="10"/>
        <v>10577</v>
      </c>
      <c r="I41" s="25">
        <f t="shared" si="10"/>
        <v>11719</v>
      </c>
      <c r="J41" s="25">
        <f t="shared" si="10"/>
        <v>13529</v>
      </c>
      <c r="K41" s="25">
        <f>IF(K37=0," --- ",ROUND(12*(1/K37*K39),))</f>
        <v>11780</v>
      </c>
      <c r="L41" s="25">
        <f t="shared" ref="L41:O41" si="11">IF(L37=0," --- ",ROUND(12*(1/L37*L39),))</f>
        <v>11869</v>
      </c>
      <c r="M41" s="25">
        <f t="shared" si="11"/>
        <v>11979</v>
      </c>
      <c r="N41" s="25">
        <f t="shared" si="11"/>
        <v>8311</v>
      </c>
      <c r="O41" s="107">
        <f t="shared" si="11"/>
        <v>11970</v>
      </c>
      <c r="P41" s="108">
        <f>ROUND(SUM(B41:O41)/COUNTIF(B41:O41,"&gt;0"),)</f>
        <v>12007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5602</v>
      </c>
      <c r="C42" s="97">
        <f t="shared" si="10"/>
        <v>3163</v>
      </c>
      <c r="D42" s="97">
        <f t="shared" si="10"/>
        <v>2280</v>
      </c>
      <c r="E42" s="97">
        <f t="shared" si="10"/>
        <v>3920</v>
      </c>
      <c r="F42" s="97">
        <f t="shared" si="10"/>
        <v>2671</v>
      </c>
      <c r="G42" s="97">
        <f t="shared" si="10"/>
        <v>3112</v>
      </c>
      <c r="H42" s="97">
        <f t="shared" si="10"/>
        <v>3091</v>
      </c>
      <c r="I42" s="97">
        <f t="shared" si="10"/>
        <v>2813</v>
      </c>
      <c r="J42" s="97">
        <f t="shared" si="10"/>
        <v>2582</v>
      </c>
      <c r="K42" s="97">
        <f t="shared" si="10"/>
        <v>2659</v>
      </c>
      <c r="L42" s="97">
        <f t="shared" si="10"/>
        <v>2940</v>
      </c>
      <c r="M42" s="97">
        <f t="shared" si="10"/>
        <v>2954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3181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18915</v>
      </c>
      <c r="C43" s="97">
        <f t="shared" ref="C43:P43" si="12">IF(C37=0," --- ",C41+C42)</f>
        <v>14885</v>
      </c>
      <c r="D43" s="97">
        <f t="shared" si="12"/>
        <v>14622</v>
      </c>
      <c r="E43" s="97">
        <f t="shared" si="12"/>
        <v>14905</v>
      </c>
      <c r="F43" s="97">
        <f t="shared" si="12"/>
        <v>19113</v>
      </c>
      <c r="G43" s="97">
        <f t="shared" si="12"/>
        <v>14668</v>
      </c>
      <c r="H43" s="97">
        <f t="shared" si="12"/>
        <v>13668</v>
      </c>
      <c r="I43" s="97">
        <f t="shared" si="12"/>
        <v>14532</v>
      </c>
      <c r="J43" s="97">
        <f t="shared" si="12"/>
        <v>16111</v>
      </c>
      <c r="K43" s="97">
        <f t="shared" si="12"/>
        <v>14439</v>
      </c>
      <c r="L43" s="97">
        <f t="shared" si="12"/>
        <v>14809</v>
      </c>
      <c r="M43" s="97">
        <f t="shared" si="12"/>
        <v>14933</v>
      </c>
      <c r="N43" s="97">
        <f t="shared" si="12"/>
        <v>11827</v>
      </c>
      <c r="O43" s="111">
        <f t="shared" si="12"/>
        <v>15204</v>
      </c>
      <c r="P43" s="108">
        <f t="shared" si="12"/>
        <v>15188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19.5</v>
      </c>
      <c r="C45" s="41">
        <v>21.919616076784639</v>
      </c>
      <c r="D45" s="41">
        <v>19.940000000000001</v>
      </c>
      <c r="E45" s="41">
        <v>24.7</v>
      </c>
      <c r="F45" s="41">
        <v>21.98</v>
      </c>
      <c r="G45" s="41">
        <v>21.59</v>
      </c>
      <c r="H45" s="41">
        <v>30.185973399008127</v>
      </c>
      <c r="I45" s="41">
        <v>21.6</v>
      </c>
      <c r="J45" s="41">
        <v>18.63</v>
      </c>
      <c r="K45" s="41">
        <v>21.596</v>
      </c>
      <c r="L45" s="41">
        <v>23.890221955608876</v>
      </c>
      <c r="M45" s="41">
        <v>22.12</v>
      </c>
      <c r="N45" s="41">
        <v>19.32</v>
      </c>
      <c r="O45" s="102">
        <v>21.09</v>
      </c>
      <c r="P45" s="115">
        <f t="shared" ref="P45:P48" si="13">SUM(B45:O45)/COUNTIF(B45:O45,"&gt;0")</f>
        <v>22.004415102242969</v>
      </c>
      <c r="R45" s="116"/>
      <c r="S45" s="116"/>
    </row>
    <row r="46" spans="1:33" s="21" customFormat="1" ht="30" customHeight="1">
      <c r="A46" s="20" t="s">
        <v>28</v>
      </c>
      <c r="B46" s="85">
        <v>33.5</v>
      </c>
      <c r="C46" s="42">
        <v>57.293400000000005</v>
      </c>
      <c r="D46" s="42">
        <v>74.664600000000007</v>
      </c>
      <c r="E46" s="42">
        <v>41.6</v>
      </c>
      <c r="F46" s="42">
        <v>61.29</v>
      </c>
      <c r="G46" s="42">
        <v>50.5</v>
      </c>
      <c r="H46" s="42">
        <v>62.117999999999995</v>
      </c>
      <c r="I46" s="42">
        <v>63.05</v>
      </c>
      <c r="J46" s="42">
        <v>73</v>
      </c>
      <c r="K46" s="42">
        <v>58.38</v>
      </c>
      <c r="L46" s="42">
        <v>61.6</v>
      </c>
      <c r="M46" s="42">
        <v>61</v>
      </c>
      <c r="N46" s="42">
        <v>62</v>
      </c>
      <c r="O46" s="103">
        <v>54.1</v>
      </c>
      <c r="P46" s="117">
        <f t="shared" si="13"/>
        <v>58.149714285714296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13313</v>
      </c>
      <c r="C49" s="25">
        <f t="shared" ref="C49:O50" si="14">IF(C45=0," --- ",ROUND(12*(1/C45*C47),))</f>
        <v>12015</v>
      </c>
      <c r="D49" s="25">
        <f t="shared" si="14"/>
        <v>12342</v>
      </c>
      <c r="E49" s="25">
        <f t="shared" si="14"/>
        <v>11028</v>
      </c>
      <c r="F49" s="25">
        <f t="shared" si="14"/>
        <v>11520</v>
      </c>
      <c r="G49" s="25">
        <f t="shared" si="14"/>
        <v>11239</v>
      </c>
      <c r="H49" s="25">
        <f t="shared" si="14"/>
        <v>9318</v>
      </c>
      <c r="I49" s="25">
        <f t="shared" si="14"/>
        <v>12014</v>
      </c>
      <c r="J49" s="25">
        <f t="shared" si="14"/>
        <v>13896</v>
      </c>
      <c r="K49" s="25">
        <f t="shared" si="14"/>
        <v>11780</v>
      </c>
      <c r="L49" s="25">
        <f t="shared" si="14"/>
        <v>10987</v>
      </c>
      <c r="M49" s="25">
        <f t="shared" si="14"/>
        <v>11974</v>
      </c>
      <c r="N49" s="25">
        <f t="shared" si="14"/>
        <v>12873</v>
      </c>
      <c r="O49" s="107">
        <f t="shared" si="14"/>
        <v>12447</v>
      </c>
      <c r="P49" s="108">
        <f>ROUND(SUM(B49:O49)/COUNTIF(B49:O49,"&gt;0"),)</f>
        <v>11910</v>
      </c>
    </row>
    <row r="50" spans="1:23" s="106" customFormat="1" ht="30" customHeight="1" thickBot="1">
      <c r="A50" s="24" t="s">
        <v>98</v>
      </c>
      <c r="B50" s="97">
        <f>IF(B46=0," --- ",ROUND(12*(1/B46*B48),))</f>
        <v>6266</v>
      </c>
      <c r="C50" s="97">
        <f t="shared" si="14"/>
        <v>3288</v>
      </c>
      <c r="D50" s="97">
        <f t="shared" si="14"/>
        <v>2426</v>
      </c>
      <c r="E50" s="97">
        <f t="shared" si="14"/>
        <v>4356</v>
      </c>
      <c r="F50" s="97">
        <f t="shared" si="14"/>
        <v>2721</v>
      </c>
      <c r="G50" s="97">
        <f t="shared" si="14"/>
        <v>3429</v>
      </c>
      <c r="H50" s="97">
        <f t="shared" si="14"/>
        <v>3118</v>
      </c>
      <c r="I50" s="97">
        <f t="shared" si="14"/>
        <v>2813</v>
      </c>
      <c r="J50" s="97">
        <f t="shared" si="14"/>
        <v>2678</v>
      </c>
      <c r="K50" s="97">
        <f t="shared" si="14"/>
        <v>2938</v>
      </c>
      <c r="L50" s="97">
        <f t="shared" si="14"/>
        <v>2909</v>
      </c>
      <c r="M50" s="97">
        <f t="shared" si="14"/>
        <v>2763</v>
      </c>
      <c r="N50" s="97">
        <f t="shared" si="14"/>
        <v>2754</v>
      </c>
      <c r="O50" s="111">
        <f t="shared" si="14"/>
        <v>3574</v>
      </c>
      <c r="P50" s="108">
        <f>ROUND(SUM(B50:O50)/COUNTIF(B50:O50,"&gt;0"),)</f>
        <v>3288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19579</v>
      </c>
      <c r="C51" s="97">
        <f t="shared" si="15"/>
        <v>15303</v>
      </c>
      <c r="D51" s="97">
        <f t="shared" si="15"/>
        <v>14768</v>
      </c>
      <c r="E51" s="97">
        <f t="shared" si="15"/>
        <v>15384</v>
      </c>
      <c r="F51" s="97">
        <f t="shared" si="15"/>
        <v>14241</v>
      </c>
      <c r="G51" s="97">
        <f t="shared" si="15"/>
        <v>14668</v>
      </c>
      <c r="H51" s="97">
        <f t="shared" si="15"/>
        <v>12436</v>
      </c>
      <c r="I51" s="97">
        <f t="shared" si="15"/>
        <v>14827</v>
      </c>
      <c r="J51" s="97">
        <f t="shared" si="15"/>
        <v>16574</v>
      </c>
      <c r="K51" s="97">
        <f t="shared" si="15"/>
        <v>14718</v>
      </c>
      <c r="L51" s="97">
        <f t="shared" si="15"/>
        <v>13896</v>
      </c>
      <c r="M51" s="97">
        <f t="shared" si="15"/>
        <v>14737</v>
      </c>
      <c r="N51" s="97">
        <f t="shared" si="15"/>
        <v>15627</v>
      </c>
      <c r="O51" s="111">
        <f t="shared" si="15"/>
        <v>16021</v>
      </c>
      <c r="P51" s="108">
        <f t="shared" si="15"/>
        <v>15198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21.595680863827234</v>
      </c>
      <c r="D53" s="41">
        <v>0</v>
      </c>
      <c r="E53" s="41">
        <v>0</v>
      </c>
      <c r="F53" s="41">
        <v>0</v>
      </c>
      <c r="G53" s="41">
        <v>21.59</v>
      </c>
      <c r="H53" s="41">
        <v>0</v>
      </c>
      <c r="I53" s="41">
        <v>0</v>
      </c>
      <c r="J53" s="41">
        <v>18.63</v>
      </c>
      <c r="K53" s="41">
        <v>0</v>
      </c>
      <c r="L53" s="41">
        <v>23.890221955608876</v>
      </c>
      <c r="M53" s="41">
        <v>0</v>
      </c>
      <c r="N53" s="41">
        <v>19.316136772645468</v>
      </c>
      <c r="O53" s="102">
        <v>19.84</v>
      </c>
      <c r="P53" s="115">
        <f t="shared" ref="P53:P56" si="16">SUM(B53:O53)/COUNTIF(B53:O53,"&gt;0")</f>
        <v>20.810339932013594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56.17</v>
      </c>
      <c r="D54" s="42">
        <v>0</v>
      </c>
      <c r="E54" s="42">
        <v>0</v>
      </c>
      <c r="F54" s="42">
        <v>0</v>
      </c>
      <c r="G54" s="42">
        <v>50.5</v>
      </c>
      <c r="H54" s="42">
        <v>0</v>
      </c>
      <c r="I54" s="42">
        <v>0</v>
      </c>
      <c r="J54" s="42">
        <v>73</v>
      </c>
      <c r="K54" s="42">
        <v>0</v>
      </c>
      <c r="L54" s="42">
        <v>61.6</v>
      </c>
      <c r="M54" s="42">
        <v>0</v>
      </c>
      <c r="N54" s="42">
        <v>56</v>
      </c>
      <c r="O54" s="103">
        <v>54.1</v>
      </c>
      <c r="P54" s="117">
        <f t="shared" si="16"/>
        <v>58.561666666666667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0</v>
      </c>
      <c r="E55" s="43">
        <v>0</v>
      </c>
      <c r="F55" s="43">
        <v>0</v>
      </c>
      <c r="G55" s="43">
        <v>18823</v>
      </c>
      <c r="H55" s="43">
        <v>0</v>
      </c>
      <c r="I55" s="43">
        <v>0</v>
      </c>
      <c r="J55" s="43">
        <v>21162</v>
      </c>
      <c r="K55" s="43">
        <v>0</v>
      </c>
      <c r="L55" s="43">
        <v>20994</v>
      </c>
      <c r="M55" s="43">
        <v>0</v>
      </c>
      <c r="N55" s="43">
        <v>21200</v>
      </c>
      <c r="O55" s="104">
        <v>20290</v>
      </c>
      <c r="P55" s="118">
        <f t="shared" si="16"/>
        <v>20529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0</v>
      </c>
      <c r="E56" s="44">
        <v>0</v>
      </c>
      <c r="F56" s="44">
        <v>0</v>
      </c>
      <c r="G56" s="44">
        <v>11776</v>
      </c>
      <c r="H56" s="44">
        <v>0</v>
      </c>
      <c r="I56" s="44">
        <v>0</v>
      </c>
      <c r="J56" s="44">
        <v>13216</v>
      </c>
      <c r="K56" s="44">
        <v>0</v>
      </c>
      <c r="L56" s="44">
        <v>13807</v>
      </c>
      <c r="M56" s="44">
        <v>0</v>
      </c>
      <c r="N56" s="44">
        <v>12664</v>
      </c>
      <c r="O56" s="105">
        <v>13440</v>
      </c>
      <c r="P56" s="119">
        <f t="shared" si="16"/>
        <v>13207.333333333334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11505</v>
      </c>
      <c r="D57" s="25" t="str">
        <f t="shared" si="17"/>
        <v xml:space="preserve"> --- </v>
      </c>
      <c r="E57" s="25" t="str">
        <f t="shared" si="17"/>
        <v xml:space="preserve"> --- </v>
      </c>
      <c r="F57" s="25" t="str">
        <f t="shared" si="17"/>
        <v xml:space="preserve"> --- </v>
      </c>
      <c r="G57" s="25">
        <f t="shared" si="17"/>
        <v>10462</v>
      </c>
      <c r="H57" s="25" t="str">
        <f t="shared" si="17"/>
        <v xml:space="preserve"> --- </v>
      </c>
      <c r="I57" s="25" t="str">
        <f t="shared" si="17"/>
        <v xml:space="preserve"> --- </v>
      </c>
      <c r="J57" s="25">
        <f t="shared" si="17"/>
        <v>13631</v>
      </c>
      <c r="K57" s="25" t="str">
        <f t="shared" si="17"/>
        <v xml:space="preserve"> --- </v>
      </c>
      <c r="L57" s="25">
        <f t="shared" si="17"/>
        <v>10545</v>
      </c>
      <c r="M57" s="25" t="str">
        <f t="shared" si="17"/>
        <v xml:space="preserve"> --- </v>
      </c>
      <c r="N57" s="25">
        <f t="shared" si="17"/>
        <v>13170</v>
      </c>
      <c r="O57" s="107">
        <f t="shared" si="17"/>
        <v>12272</v>
      </c>
      <c r="P57" s="108">
        <f>ROUND(SUM(B57:O57)/COUNTIF(B57:O57,"&gt;0"),)</f>
        <v>11931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3064</v>
      </c>
      <c r="D58" s="97" t="str">
        <f t="shared" si="17"/>
        <v xml:space="preserve"> --- </v>
      </c>
      <c r="E58" s="97" t="str">
        <f t="shared" si="17"/>
        <v xml:space="preserve"> --- </v>
      </c>
      <c r="F58" s="97" t="str">
        <f t="shared" si="17"/>
        <v xml:space="preserve"> --- </v>
      </c>
      <c r="G58" s="97">
        <f t="shared" si="17"/>
        <v>2798</v>
      </c>
      <c r="H58" s="97" t="str">
        <f t="shared" si="17"/>
        <v xml:space="preserve"> --- </v>
      </c>
      <c r="I58" s="97" t="str">
        <f t="shared" si="17"/>
        <v xml:space="preserve"> --- </v>
      </c>
      <c r="J58" s="97">
        <f t="shared" si="17"/>
        <v>2172</v>
      </c>
      <c r="K58" s="97" t="str">
        <f t="shared" si="17"/>
        <v xml:space="preserve"> --- </v>
      </c>
      <c r="L58" s="97">
        <f t="shared" si="17"/>
        <v>2690</v>
      </c>
      <c r="M58" s="97" t="str">
        <f t="shared" si="17"/>
        <v xml:space="preserve"> --- </v>
      </c>
      <c r="N58" s="97">
        <f t="shared" si="17"/>
        <v>2714</v>
      </c>
      <c r="O58" s="111">
        <f t="shared" si="17"/>
        <v>2981</v>
      </c>
      <c r="P58" s="108">
        <f>ROUND(SUM(B58:O58)/COUNTIF(B58:O58,"&gt;0"),)</f>
        <v>2737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14569</v>
      </c>
      <c r="D59" s="97" t="str">
        <f t="shared" si="18"/>
        <v xml:space="preserve"> --- </v>
      </c>
      <c r="E59" s="97" t="str">
        <f t="shared" si="18"/>
        <v xml:space="preserve"> --- </v>
      </c>
      <c r="F59" s="97" t="str">
        <f t="shared" si="18"/>
        <v xml:space="preserve"> --- </v>
      </c>
      <c r="G59" s="97">
        <f t="shared" si="18"/>
        <v>13260</v>
      </c>
      <c r="H59" s="97" t="str">
        <f t="shared" si="18"/>
        <v xml:space="preserve"> --- </v>
      </c>
      <c r="I59" s="97" t="str">
        <f t="shared" si="18"/>
        <v xml:space="preserve"> --- </v>
      </c>
      <c r="J59" s="97">
        <f t="shared" si="18"/>
        <v>15803</v>
      </c>
      <c r="K59" s="97" t="str">
        <f t="shared" si="18"/>
        <v xml:space="preserve"> --- </v>
      </c>
      <c r="L59" s="97">
        <f t="shared" si="18"/>
        <v>13235</v>
      </c>
      <c r="M59" s="97" t="str">
        <f t="shared" si="18"/>
        <v xml:space="preserve"> --- </v>
      </c>
      <c r="N59" s="97">
        <f t="shared" si="18"/>
        <v>15884</v>
      </c>
      <c r="O59" s="111">
        <f t="shared" si="18"/>
        <v>15253</v>
      </c>
      <c r="P59" s="108">
        <f t="shared" si="18"/>
        <v>14668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217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-3.8961928238838652</v>
      </c>
      <c r="D66" s="32">
        <f t="shared" si="19"/>
        <v>0</v>
      </c>
      <c r="E66" s="32">
        <f t="shared" si="19"/>
        <v>-0.37950664136621981</v>
      </c>
      <c r="F66" s="32">
        <f t="shared" si="19"/>
        <v>1.3776412547705519</v>
      </c>
      <c r="G66" s="32">
        <f t="shared" si="19"/>
        <v>0.3454750281637331</v>
      </c>
      <c r="H66" s="32">
        <f t="shared" si="19"/>
        <v>13.505065746928224</v>
      </c>
      <c r="I66" s="32">
        <f t="shared" si="19"/>
        <v>-2.4957698815566829</v>
      </c>
      <c r="J66" s="32">
        <f t="shared" si="19"/>
        <v>-0.25501644184954841</v>
      </c>
      <c r="K66" s="32">
        <f t="shared" si="19"/>
        <v>0.79722447774415173</v>
      </c>
      <c r="L66" s="32">
        <f t="shared" si="19"/>
        <v>7.6314965560425776</v>
      </c>
      <c r="M66" s="32">
        <f t="shared" si="19"/>
        <v>-0.18792916516082414</v>
      </c>
      <c r="N66" s="32">
        <f t="shared" si="19"/>
        <v>9.9439671273813985</v>
      </c>
      <c r="O66" s="130">
        <f t="shared" si="19"/>
        <v>-7.2810082355877341</v>
      </c>
      <c r="P66" s="131">
        <f t="shared" si="19"/>
        <v>0.93370005790387722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4.4336384439359193</v>
      </c>
      <c r="D67" s="133" t="str">
        <f t="shared" si="20"/>
        <v xml:space="preserve"> --- </v>
      </c>
      <c r="E67" s="133" t="str">
        <f t="shared" si="20"/>
        <v xml:space="preserve"> --- </v>
      </c>
      <c r="F67" s="133" t="str">
        <f t="shared" si="20"/>
        <v xml:space="preserve"> --- </v>
      </c>
      <c r="G67" s="133">
        <f t="shared" si="20"/>
        <v>3.8368556500038835</v>
      </c>
      <c r="H67" s="133" t="str">
        <f t="shared" si="20"/>
        <v xml:space="preserve"> --- </v>
      </c>
      <c r="I67" s="133" t="str">
        <f t="shared" si="20"/>
        <v xml:space="preserve"> --- </v>
      </c>
      <c r="J67" s="133">
        <f t="shared" si="20"/>
        <v>5.7408458699971732</v>
      </c>
      <c r="K67" s="133" t="str">
        <f t="shared" si="20"/>
        <v xml:space="preserve"> --- </v>
      </c>
      <c r="L67" s="133">
        <f t="shared" si="20"/>
        <v>4.7213114754098342</v>
      </c>
      <c r="M67" s="133" t="str">
        <f t="shared" si="20"/>
        <v xml:space="preserve"> --- </v>
      </c>
      <c r="N67" s="133">
        <f t="shared" si="20"/>
        <v>7.4496267159026957</v>
      </c>
      <c r="O67" s="134">
        <f t="shared" si="20"/>
        <v>7.2178741052913296</v>
      </c>
      <c r="P67" s="135">
        <f t="shared" si="20"/>
        <v>2.9661648531822777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-569</v>
      </c>
      <c r="D69" s="33">
        <f t="shared" si="21"/>
        <v>0</v>
      </c>
      <c r="E69" s="33">
        <f t="shared" si="21"/>
        <v>-48</v>
      </c>
      <c r="F69" s="33">
        <f t="shared" si="21"/>
        <v>296</v>
      </c>
      <c r="G69" s="33">
        <f t="shared" si="21"/>
        <v>46</v>
      </c>
      <c r="H69" s="33">
        <f t="shared" si="21"/>
        <v>1253</v>
      </c>
      <c r="I69" s="33">
        <f t="shared" si="21"/>
        <v>-354</v>
      </c>
      <c r="J69" s="33">
        <f t="shared" si="21"/>
        <v>-38</v>
      </c>
      <c r="K69" s="33">
        <f t="shared" si="21"/>
        <v>108</v>
      </c>
      <c r="L69" s="33">
        <f t="shared" si="21"/>
        <v>975</v>
      </c>
      <c r="M69" s="33">
        <f t="shared" si="21"/>
        <v>-26</v>
      </c>
      <c r="N69" s="33">
        <f t="shared" si="21"/>
        <v>1331</v>
      </c>
      <c r="O69" s="140">
        <f t="shared" si="21"/>
        <v>-1167</v>
      </c>
      <c r="P69" s="141">
        <f t="shared" si="21"/>
        <v>129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620</v>
      </c>
      <c r="D70" s="143" t="str">
        <f t="shared" si="22"/>
        <v xml:space="preserve"> --- </v>
      </c>
      <c r="E70" s="143" t="str">
        <f t="shared" si="22"/>
        <v xml:space="preserve"> --- </v>
      </c>
      <c r="F70" s="143" t="str">
        <f t="shared" si="22"/>
        <v xml:space="preserve"> --- </v>
      </c>
      <c r="G70" s="143">
        <f t="shared" si="22"/>
        <v>492</v>
      </c>
      <c r="H70" s="143" t="str">
        <f t="shared" si="22"/>
        <v xml:space="preserve"> --- </v>
      </c>
      <c r="I70" s="143" t="str">
        <f t="shared" si="22"/>
        <v xml:space="preserve"> --- </v>
      </c>
      <c r="J70" s="143">
        <f t="shared" si="22"/>
        <v>809</v>
      </c>
      <c r="K70" s="143" t="str">
        <f t="shared" si="22"/>
        <v xml:space="preserve"> --- </v>
      </c>
      <c r="L70" s="143">
        <f t="shared" si="22"/>
        <v>576</v>
      </c>
      <c r="M70" s="143" t="str">
        <f t="shared" si="22"/>
        <v xml:space="preserve"> --- </v>
      </c>
      <c r="N70" s="143">
        <f t="shared" si="22"/>
        <v>928</v>
      </c>
      <c r="O70" s="144">
        <f t="shared" si="22"/>
        <v>1079</v>
      </c>
      <c r="P70" s="145">
        <f t="shared" si="22"/>
        <v>398</v>
      </c>
    </row>
    <row r="72" spans="1:16" ht="13.5" thickBot="1">
      <c r="P72" s="36" t="s">
        <v>216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-10.618242306626001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-21.246458923512748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-3.7482806052269666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 t="str">
        <f t="shared" si="24"/>
        <v xml:space="preserve"> --- </v>
      </c>
      <c r="E76" s="133" t="str">
        <f t="shared" si="24"/>
        <v xml:space="preserve"> --- 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 t="str">
        <f t="shared" si="24"/>
        <v xml:space="preserve"> --- </v>
      </c>
      <c r="J76" s="133">
        <f t="shared" si="24"/>
        <v>23.274366978841485</v>
      </c>
      <c r="K76" s="133" t="str">
        <f t="shared" si="24"/>
        <v xml:space="preserve"> --- </v>
      </c>
      <c r="L76" s="133">
        <f t="shared" si="24"/>
        <v>8.1229418221734306</v>
      </c>
      <c r="M76" s="133" t="str">
        <f t="shared" si="24"/>
        <v xml:space="preserve"> --- 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15.580286168521468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-383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-675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-109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 t="str">
        <f t="shared" si="26"/>
        <v xml:space="preserve"> --- </v>
      </c>
      <c r="E79" s="143" t="str">
        <f t="shared" si="26"/>
        <v xml:space="preserve"> --- 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 t="str">
        <f t="shared" si="26"/>
        <v xml:space="preserve"> --- </v>
      </c>
      <c r="J79" s="143">
        <f t="shared" si="26"/>
        <v>671</v>
      </c>
      <c r="K79" s="143" t="str">
        <f t="shared" si="26"/>
        <v xml:space="preserve"> --- </v>
      </c>
      <c r="L79" s="143">
        <f t="shared" si="26"/>
        <v>222</v>
      </c>
      <c r="M79" s="143" t="str">
        <f t="shared" si="26"/>
        <v xml:space="preserve"> --- </v>
      </c>
      <c r="N79" s="143">
        <f t="shared" si="26"/>
        <v>40</v>
      </c>
      <c r="O79" s="144">
        <f t="shared" si="26"/>
        <v>452</v>
      </c>
      <c r="P79" s="145">
        <f t="shared" si="26"/>
        <v>392</v>
      </c>
    </row>
    <row r="81" spans="16:16">
      <c r="P81" s="146" t="s">
        <v>66</v>
      </c>
    </row>
    <row r="124" spans="1:16" ht="21" thickBot="1">
      <c r="A124" s="127" t="s">
        <v>112</v>
      </c>
      <c r="P124" s="36" t="s">
        <v>215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-2.4386183936745738</v>
      </c>
      <c r="D127" s="32">
        <f t="shared" si="27"/>
        <v>0</v>
      </c>
      <c r="E127" s="32">
        <f t="shared" si="27"/>
        <v>-0.38991657598839424</v>
      </c>
      <c r="F127" s="32">
        <f t="shared" si="27"/>
        <v>42.725694444444457</v>
      </c>
      <c r="G127" s="32">
        <f t="shared" si="27"/>
        <v>2.8205356348429405</v>
      </c>
      <c r="H127" s="32">
        <f t="shared" si="27"/>
        <v>13.51148315089074</v>
      </c>
      <c r="I127" s="32">
        <f t="shared" si="27"/>
        <v>-2.455468619943403</v>
      </c>
      <c r="J127" s="32">
        <f t="shared" si="27"/>
        <v>-2.6410477835348303</v>
      </c>
      <c r="K127" s="32">
        <f t="shared" si="27"/>
        <v>0</v>
      </c>
      <c r="L127" s="32">
        <f t="shared" si="27"/>
        <v>8.0276690634386085</v>
      </c>
      <c r="M127" s="32">
        <f t="shared" si="27"/>
        <v>4.1757140471005982E-2</v>
      </c>
      <c r="N127" s="32">
        <f t="shared" si="27"/>
        <v>-35.438514720733309</v>
      </c>
      <c r="O127" s="130">
        <f t="shared" si="27"/>
        <v>-3.8322487346348453</v>
      </c>
      <c r="P127" s="131">
        <f t="shared" si="27"/>
        <v>0.81444164567589894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4.4328552803128929</v>
      </c>
      <c r="D128" s="133" t="str">
        <f t="shared" si="28"/>
        <v xml:space="preserve"> --- </v>
      </c>
      <c r="E128" s="133" t="str">
        <f t="shared" si="28"/>
        <v xml:space="preserve"> --- </v>
      </c>
      <c r="F128" s="133" t="str">
        <f t="shared" si="28"/>
        <v xml:space="preserve"> --- </v>
      </c>
      <c r="G128" s="133">
        <f t="shared" si="28"/>
        <v>7.4268782259606212</v>
      </c>
      <c r="H128" s="133" t="str">
        <f t="shared" si="28"/>
        <v xml:space="preserve"> --- </v>
      </c>
      <c r="I128" s="133" t="str">
        <f t="shared" si="28"/>
        <v xml:space="preserve"> --- </v>
      </c>
      <c r="J128" s="133">
        <f t="shared" si="28"/>
        <v>1.9440980118846625</v>
      </c>
      <c r="K128" s="133" t="str">
        <f t="shared" si="28"/>
        <v xml:space="preserve"> --- </v>
      </c>
      <c r="L128" s="133">
        <f t="shared" si="28"/>
        <v>4.191559981033663</v>
      </c>
      <c r="M128" s="133" t="str">
        <f t="shared" si="28"/>
        <v xml:space="preserve"> --- </v>
      </c>
      <c r="N128" s="133">
        <f t="shared" si="28"/>
        <v>-2.2551252847380425</v>
      </c>
      <c r="O128" s="134">
        <f t="shared" si="28"/>
        <v>1.4260104302477288</v>
      </c>
      <c r="P128" s="135">
        <f t="shared" si="28"/>
        <v>-0.17601206939905012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-293</v>
      </c>
      <c r="D130" s="33">
        <f t="shared" si="29"/>
        <v>0</v>
      </c>
      <c r="E130" s="33">
        <f t="shared" si="29"/>
        <v>-43</v>
      </c>
      <c r="F130" s="33">
        <f t="shared" si="29"/>
        <v>4922</v>
      </c>
      <c r="G130" s="33">
        <f t="shared" si="29"/>
        <v>317</v>
      </c>
      <c r="H130" s="33">
        <f t="shared" si="29"/>
        <v>1259</v>
      </c>
      <c r="I130" s="33">
        <f t="shared" si="29"/>
        <v>-295</v>
      </c>
      <c r="J130" s="33">
        <f t="shared" si="29"/>
        <v>-367</v>
      </c>
      <c r="K130" s="33">
        <f t="shared" si="29"/>
        <v>0</v>
      </c>
      <c r="L130" s="33">
        <f t="shared" si="29"/>
        <v>882</v>
      </c>
      <c r="M130" s="33">
        <f t="shared" si="29"/>
        <v>5</v>
      </c>
      <c r="N130" s="33">
        <f t="shared" si="29"/>
        <v>-4562</v>
      </c>
      <c r="O130" s="140">
        <f t="shared" si="29"/>
        <v>-477</v>
      </c>
      <c r="P130" s="141">
        <f t="shared" si="29"/>
        <v>97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510</v>
      </c>
      <c r="D131" s="143" t="str">
        <f t="shared" si="30"/>
        <v xml:space="preserve"> --- </v>
      </c>
      <c r="E131" s="143" t="str">
        <f t="shared" si="30"/>
        <v xml:space="preserve"> --- </v>
      </c>
      <c r="F131" s="143" t="str">
        <f t="shared" si="30"/>
        <v xml:space="preserve"> --- </v>
      </c>
      <c r="G131" s="143">
        <f t="shared" si="30"/>
        <v>777</v>
      </c>
      <c r="H131" s="143" t="str">
        <f t="shared" si="30"/>
        <v xml:space="preserve"> --- </v>
      </c>
      <c r="I131" s="143" t="str">
        <f t="shared" si="30"/>
        <v xml:space="preserve"> --- </v>
      </c>
      <c r="J131" s="143">
        <f t="shared" si="30"/>
        <v>265</v>
      </c>
      <c r="K131" s="143" t="str">
        <f t="shared" si="30"/>
        <v xml:space="preserve"> --- </v>
      </c>
      <c r="L131" s="143">
        <f t="shared" si="30"/>
        <v>442</v>
      </c>
      <c r="M131" s="143" t="str">
        <f t="shared" si="30"/>
        <v xml:space="preserve"> --- </v>
      </c>
      <c r="N131" s="143">
        <f t="shared" si="30"/>
        <v>-297</v>
      </c>
      <c r="O131" s="144">
        <f t="shared" si="30"/>
        <v>175</v>
      </c>
      <c r="P131" s="145">
        <f t="shared" si="30"/>
        <v>-21</v>
      </c>
    </row>
    <row r="133" spans="1:16" ht="13.5" thickBot="1">
      <c r="P133" s="36" t="s">
        <v>214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-10.59687200766038</v>
      </c>
      <c r="C136" s="32">
        <f t="shared" ref="C136:P136" si="31">IF(OR(C42=" --- ",C50=" --- ")," --- ",C42/C50*100-100)</f>
        <v>-3.8017031630170379</v>
      </c>
      <c r="D136" s="32">
        <f t="shared" si="31"/>
        <v>-6.0181368507831792</v>
      </c>
      <c r="E136" s="32">
        <f t="shared" si="31"/>
        <v>-10.009182736455472</v>
      </c>
      <c r="F136" s="32">
        <f t="shared" si="31"/>
        <v>-1.8375597206909191</v>
      </c>
      <c r="G136" s="32">
        <f t="shared" si="31"/>
        <v>-9.2446777486147624</v>
      </c>
      <c r="H136" s="32">
        <f t="shared" si="31"/>
        <v>-0.86593970493906625</v>
      </c>
      <c r="I136" s="32">
        <f t="shared" si="31"/>
        <v>0</v>
      </c>
      <c r="J136" s="32">
        <f t="shared" si="31"/>
        <v>-3.5847647498133028</v>
      </c>
      <c r="K136" s="32">
        <f t="shared" si="31"/>
        <v>-9.4962559564329467</v>
      </c>
      <c r="L136" s="32">
        <f t="shared" si="31"/>
        <v>1.0656583018219266</v>
      </c>
      <c r="M136" s="32">
        <f t="shared" si="31"/>
        <v>6.9127759681505694</v>
      </c>
      <c r="N136" s="32">
        <f t="shared" si="31"/>
        <v>27.66884531590415</v>
      </c>
      <c r="O136" s="130">
        <f t="shared" si="31"/>
        <v>-9.513150531617228</v>
      </c>
      <c r="P136" s="131">
        <f t="shared" si="31"/>
        <v>-3.2542579075425806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7.3107049608354941</v>
      </c>
      <c r="D137" s="133" t="str">
        <f t="shared" si="32"/>
        <v xml:space="preserve"> --- </v>
      </c>
      <c r="E137" s="133" t="str">
        <f t="shared" si="32"/>
        <v xml:space="preserve"> --- </v>
      </c>
      <c r="F137" s="133" t="str">
        <f t="shared" si="32"/>
        <v xml:space="preserve"> --- </v>
      </c>
      <c r="G137" s="133">
        <f t="shared" si="32"/>
        <v>22.551822730521806</v>
      </c>
      <c r="H137" s="133" t="str">
        <f t="shared" si="32"/>
        <v xml:space="preserve"> --- </v>
      </c>
      <c r="I137" s="133" t="str">
        <f t="shared" si="32"/>
        <v xml:space="preserve"> --- </v>
      </c>
      <c r="J137" s="133">
        <f t="shared" si="32"/>
        <v>23.296500920810303</v>
      </c>
      <c r="K137" s="133" t="str">
        <f t="shared" si="32"/>
        <v xml:space="preserve"> --- </v>
      </c>
      <c r="L137" s="133">
        <f t="shared" si="32"/>
        <v>8.1412639405204317</v>
      </c>
      <c r="M137" s="133" t="str">
        <f t="shared" si="32"/>
        <v xml:space="preserve"> --- </v>
      </c>
      <c r="N137" s="133">
        <f t="shared" si="32"/>
        <v>1.4738393515106907</v>
      </c>
      <c r="O137" s="134">
        <f t="shared" si="32"/>
        <v>19.892653471989277</v>
      </c>
      <c r="P137" s="135">
        <f t="shared" si="32"/>
        <v>20.131530873218864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-664</v>
      </c>
      <c r="C139" s="33">
        <f t="shared" ref="C139:P139" si="33">IF(OR(C42=" --- ",C50=" --- ")," --- ",C42-C50)</f>
        <v>-125</v>
      </c>
      <c r="D139" s="33">
        <f t="shared" si="33"/>
        <v>-146</v>
      </c>
      <c r="E139" s="33">
        <f t="shared" si="33"/>
        <v>-436</v>
      </c>
      <c r="F139" s="33">
        <f t="shared" si="33"/>
        <v>-50</v>
      </c>
      <c r="G139" s="33">
        <f t="shared" si="33"/>
        <v>-317</v>
      </c>
      <c r="H139" s="33">
        <f t="shared" si="33"/>
        <v>-27</v>
      </c>
      <c r="I139" s="33">
        <f t="shared" si="33"/>
        <v>0</v>
      </c>
      <c r="J139" s="33">
        <f t="shared" si="33"/>
        <v>-96</v>
      </c>
      <c r="K139" s="33">
        <f t="shared" si="33"/>
        <v>-279</v>
      </c>
      <c r="L139" s="33">
        <f t="shared" si="33"/>
        <v>31</v>
      </c>
      <c r="M139" s="33">
        <f t="shared" si="33"/>
        <v>191</v>
      </c>
      <c r="N139" s="33">
        <f t="shared" si="33"/>
        <v>762</v>
      </c>
      <c r="O139" s="140">
        <f t="shared" si="33"/>
        <v>-340</v>
      </c>
      <c r="P139" s="141">
        <f t="shared" si="33"/>
        <v>-107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224</v>
      </c>
      <c r="D140" s="143" t="str">
        <f t="shared" si="34"/>
        <v xml:space="preserve"> --- </v>
      </c>
      <c r="E140" s="143" t="str">
        <f t="shared" si="34"/>
        <v xml:space="preserve"> --- </v>
      </c>
      <c r="F140" s="143" t="str">
        <f t="shared" si="34"/>
        <v xml:space="preserve"> --- </v>
      </c>
      <c r="G140" s="143">
        <f t="shared" si="34"/>
        <v>631</v>
      </c>
      <c r="H140" s="143" t="str">
        <f t="shared" si="34"/>
        <v xml:space="preserve"> --- </v>
      </c>
      <c r="I140" s="143" t="str">
        <f t="shared" si="34"/>
        <v xml:space="preserve"> --- </v>
      </c>
      <c r="J140" s="143">
        <f t="shared" si="34"/>
        <v>506</v>
      </c>
      <c r="K140" s="143" t="str">
        <f t="shared" si="34"/>
        <v xml:space="preserve"> --- </v>
      </c>
      <c r="L140" s="143">
        <f t="shared" si="34"/>
        <v>219</v>
      </c>
      <c r="M140" s="143" t="str">
        <f t="shared" si="34"/>
        <v xml:space="preserve"> --- </v>
      </c>
      <c r="N140" s="143">
        <f t="shared" si="34"/>
        <v>40</v>
      </c>
      <c r="O140" s="144">
        <f t="shared" si="34"/>
        <v>593</v>
      </c>
      <c r="P140" s="145">
        <f t="shared" si="34"/>
        <v>551</v>
      </c>
    </row>
    <row r="142" spans="1:16">
      <c r="P142" s="146" t="s">
        <v>65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213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32268</v>
      </c>
      <c r="C189" s="58">
        <f t="shared" ref="C189:P189" si="35">IF(OR(C15=" --- ",C43=" --- ")," --- ",C15+C43)</f>
        <v>32053</v>
      </c>
      <c r="D189" s="58">
        <f t="shared" si="35"/>
        <v>30309</v>
      </c>
      <c r="E189" s="58">
        <f t="shared" si="35"/>
        <v>29976</v>
      </c>
      <c r="F189" s="58">
        <f t="shared" si="35"/>
        <v>43397</v>
      </c>
      <c r="G189" s="58">
        <f t="shared" si="35"/>
        <v>29649</v>
      </c>
      <c r="H189" s="58">
        <f t="shared" si="35"/>
        <v>27290</v>
      </c>
      <c r="I189" s="58">
        <f t="shared" si="35"/>
        <v>31139</v>
      </c>
      <c r="J189" s="58">
        <f t="shared" si="35"/>
        <v>34401</v>
      </c>
      <c r="K189" s="58">
        <f t="shared" si="35"/>
        <v>30778</v>
      </c>
      <c r="L189" s="58">
        <f t="shared" si="35"/>
        <v>31547</v>
      </c>
      <c r="M189" s="58">
        <f t="shared" si="35"/>
        <v>31648</v>
      </c>
      <c r="N189" s="58">
        <f t="shared" si="35"/>
        <v>30059</v>
      </c>
      <c r="O189" s="58">
        <f t="shared" si="35"/>
        <v>32533</v>
      </c>
      <c r="P189" s="59">
        <f t="shared" si="35"/>
        <v>31932</v>
      </c>
    </row>
    <row r="190" spans="1:16" s="35" customFormat="1" ht="30" customHeight="1">
      <c r="A190" s="47" t="s">
        <v>91</v>
      </c>
      <c r="B190" s="60">
        <f>IF(OR(B23=" --- ",B51=" --- ")," --- ",B23+B51)</f>
        <v>33315</v>
      </c>
      <c r="C190" s="61">
        <f t="shared" ref="C190:P190" si="36">IF(OR(C23=" --- ",C51=" --- ")," --- ",C23+C51)</f>
        <v>33164</v>
      </c>
      <c r="D190" s="61">
        <f t="shared" si="36"/>
        <v>30607</v>
      </c>
      <c r="E190" s="61">
        <f t="shared" si="36"/>
        <v>30777</v>
      </c>
      <c r="F190" s="61">
        <f t="shared" si="36"/>
        <v>38904</v>
      </c>
      <c r="G190" s="61">
        <f t="shared" si="36"/>
        <v>29768</v>
      </c>
      <c r="H190" s="61">
        <f t="shared" si="36"/>
        <v>24832</v>
      </c>
      <c r="I190" s="61">
        <f t="shared" si="36"/>
        <v>31788</v>
      </c>
      <c r="J190" s="61">
        <f t="shared" si="36"/>
        <v>35029</v>
      </c>
      <c r="K190" s="61">
        <f t="shared" si="36"/>
        <v>31230</v>
      </c>
      <c r="L190" s="61">
        <f t="shared" si="36"/>
        <v>29627</v>
      </c>
      <c r="M190" s="61">
        <f t="shared" si="36"/>
        <v>31335</v>
      </c>
      <c r="N190" s="61">
        <f t="shared" si="36"/>
        <v>31766</v>
      </c>
      <c r="O190" s="61">
        <f t="shared" si="36"/>
        <v>34776</v>
      </c>
      <c r="P190" s="62">
        <f t="shared" si="36"/>
        <v>31922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31588</v>
      </c>
      <c r="D191" s="64" t="str">
        <f t="shared" si="37"/>
        <v xml:space="preserve"> --- </v>
      </c>
      <c r="E191" s="64" t="str">
        <f t="shared" si="37"/>
        <v xml:space="preserve"> --- </v>
      </c>
      <c r="F191" s="64" t="str">
        <f t="shared" si="37"/>
        <v xml:space="preserve"> --- </v>
      </c>
      <c r="G191" s="64">
        <f t="shared" si="37"/>
        <v>27540</v>
      </c>
      <c r="H191" s="64" t="str">
        <f t="shared" si="37"/>
        <v xml:space="preserve"> --- </v>
      </c>
      <c r="I191" s="64" t="str">
        <f t="shared" si="37"/>
        <v xml:space="preserve"> --- </v>
      </c>
      <c r="J191" s="64">
        <f t="shared" si="37"/>
        <v>32778</v>
      </c>
      <c r="K191" s="64" t="str">
        <f t="shared" si="37"/>
        <v xml:space="preserve"> --- </v>
      </c>
      <c r="L191" s="64">
        <f t="shared" si="37"/>
        <v>28168</v>
      </c>
      <c r="M191" s="64" t="str">
        <f t="shared" si="37"/>
        <v xml:space="preserve"> --- </v>
      </c>
      <c r="N191" s="64">
        <f t="shared" si="37"/>
        <v>31055</v>
      </c>
      <c r="O191" s="64">
        <f t="shared" si="37"/>
        <v>32477</v>
      </c>
      <c r="P191" s="65">
        <f t="shared" si="37"/>
        <v>30602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-3.1427285006753749</v>
      </c>
      <c r="C192" s="55">
        <f t="shared" ref="C192:P192" si="38">IF(OR(C189=" --- ",C190=" --- ")," --- ",C189/C190*100-100)</f>
        <v>-3.3500180919068896</v>
      </c>
      <c r="D192" s="55">
        <f t="shared" si="38"/>
        <v>-0.9736334825366697</v>
      </c>
      <c r="E192" s="55">
        <f t="shared" si="38"/>
        <v>-2.6025928453065603</v>
      </c>
      <c r="F192" s="55">
        <f t="shared" si="38"/>
        <v>11.548940982932351</v>
      </c>
      <c r="G192" s="55">
        <f t="shared" si="38"/>
        <v>-0.39975812953507273</v>
      </c>
      <c r="H192" s="55">
        <f t="shared" si="38"/>
        <v>9.8985180412371108</v>
      </c>
      <c r="I192" s="55">
        <f t="shared" si="38"/>
        <v>-2.0416509374606875</v>
      </c>
      <c r="J192" s="55">
        <f t="shared" si="38"/>
        <v>-1.7928002512204131</v>
      </c>
      <c r="K192" s="55">
        <f t="shared" si="38"/>
        <v>-1.4473262888248399</v>
      </c>
      <c r="L192" s="55">
        <f t="shared" si="38"/>
        <v>6.4805751510446612</v>
      </c>
      <c r="M192" s="55">
        <f t="shared" si="38"/>
        <v>0.99888303813627033</v>
      </c>
      <c r="N192" s="55">
        <f t="shared" si="38"/>
        <v>-5.3736699615941461</v>
      </c>
      <c r="O192" s="55">
        <f t="shared" si="38"/>
        <v>-6.449850471589599</v>
      </c>
      <c r="P192" s="56">
        <f t="shared" si="38"/>
        <v>3.1326357997627952E-2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-1047</v>
      </c>
      <c r="C193" s="52">
        <f t="shared" ref="C193:P193" si="39">IF(OR(C189=" --- ",C190=" --- ")," --- ",C189-C190)</f>
        <v>-1111</v>
      </c>
      <c r="D193" s="52">
        <f t="shared" si="39"/>
        <v>-298</v>
      </c>
      <c r="E193" s="52">
        <f t="shared" si="39"/>
        <v>-801</v>
      </c>
      <c r="F193" s="52">
        <f t="shared" si="39"/>
        <v>4493</v>
      </c>
      <c r="G193" s="52">
        <f t="shared" si="39"/>
        <v>-119</v>
      </c>
      <c r="H193" s="52">
        <f t="shared" si="39"/>
        <v>2458</v>
      </c>
      <c r="I193" s="52">
        <f t="shared" si="39"/>
        <v>-649</v>
      </c>
      <c r="J193" s="52">
        <f t="shared" si="39"/>
        <v>-628</v>
      </c>
      <c r="K193" s="52">
        <f t="shared" si="39"/>
        <v>-452</v>
      </c>
      <c r="L193" s="52">
        <f t="shared" si="39"/>
        <v>1920</v>
      </c>
      <c r="M193" s="52">
        <f t="shared" si="39"/>
        <v>313</v>
      </c>
      <c r="N193" s="52">
        <f t="shared" si="39"/>
        <v>-1707</v>
      </c>
      <c r="O193" s="52">
        <f t="shared" si="39"/>
        <v>-2243</v>
      </c>
      <c r="P193" s="53">
        <f t="shared" si="39"/>
        <v>10</v>
      </c>
    </row>
    <row r="196" spans="1:16" s="35" customFormat="1" ht="21" customHeight="1">
      <c r="C196" s="34"/>
      <c r="P196" s="36" t="s">
        <v>212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39" priority="19" stopIfTrue="1">
      <formula>B9&gt;B17</formula>
    </cfRule>
    <cfRule type="expression" dxfId="38" priority="20" stopIfTrue="1">
      <formula>B9&lt;B17</formula>
    </cfRule>
  </conditionalFormatting>
  <conditionalFormatting sqref="C9:E9">
    <cfRule type="expression" dxfId="37" priority="17" stopIfTrue="1">
      <formula>C9&gt;C17</formula>
    </cfRule>
    <cfRule type="expression" dxfId="36" priority="18" stopIfTrue="1">
      <formula>C9&lt;C17</formula>
    </cfRule>
  </conditionalFormatting>
  <conditionalFormatting sqref="B10">
    <cfRule type="expression" dxfId="35" priority="15" stopIfTrue="1">
      <formula>B10&gt;B18</formula>
    </cfRule>
    <cfRule type="expression" dxfId="34" priority="16" stopIfTrue="1">
      <formula>B10&lt;B18</formula>
    </cfRule>
  </conditionalFormatting>
  <conditionalFormatting sqref="C9:O9">
    <cfRule type="expression" dxfId="33" priority="13" stopIfTrue="1">
      <formula>C9&gt;C17</formula>
    </cfRule>
    <cfRule type="expression" dxfId="32" priority="14" stopIfTrue="1">
      <formula>C9&lt;C17</formula>
    </cfRule>
  </conditionalFormatting>
  <conditionalFormatting sqref="C10:O10">
    <cfRule type="expression" dxfId="31" priority="11" stopIfTrue="1">
      <formula>C10&gt;C18</formula>
    </cfRule>
    <cfRule type="expression" dxfId="30" priority="12" stopIfTrue="1">
      <formula>C10&lt;C18</formula>
    </cfRule>
  </conditionalFormatting>
  <conditionalFormatting sqref="B37">
    <cfRule type="expression" dxfId="29" priority="9" stopIfTrue="1">
      <formula>B37&gt;B45</formula>
    </cfRule>
    <cfRule type="expression" dxfId="28" priority="10" stopIfTrue="1">
      <formula>B37&lt;B45</formula>
    </cfRule>
  </conditionalFormatting>
  <conditionalFormatting sqref="C37:E37">
    <cfRule type="expression" dxfId="27" priority="7" stopIfTrue="1">
      <formula>C37&gt;C45</formula>
    </cfRule>
    <cfRule type="expression" dxfId="26" priority="8" stopIfTrue="1">
      <formula>C37&lt;C45</formula>
    </cfRule>
  </conditionalFormatting>
  <conditionalFormatting sqref="B38">
    <cfRule type="expression" dxfId="25" priority="5" stopIfTrue="1">
      <formula>B38&gt;B46</formula>
    </cfRule>
    <cfRule type="expression" dxfId="24" priority="6" stopIfTrue="1">
      <formula>B38&lt;B46</formula>
    </cfRule>
  </conditionalFormatting>
  <conditionalFormatting sqref="C37:O37">
    <cfRule type="expression" dxfId="23" priority="3" stopIfTrue="1">
      <formula>C37&gt;C45</formula>
    </cfRule>
    <cfRule type="expression" dxfId="22" priority="4" stopIfTrue="1">
      <formula>C37&lt;C45</formula>
    </cfRule>
  </conditionalFormatting>
  <conditionalFormatting sqref="C38:O38">
    <cfRule type="expression" dxfId="21" priority="1" stopIfTrue="1">
      <formula>C38&gt;C46</formula>
    </cfRule>
    <cfRule type="expression" dxfId="2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218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69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24.24</v>
      </c>
      <c r="C9" s="41">
        <v>23.311004784688993</v>
      </c>
      <c r="D9" s="41">
        <v>23.07</v>
      </c>
      <c r="E9" s="41">
        <v>25.1</v>
      </c>
      <c r="F9" s="41">
        <v>27.82</v>
      </c>
      <c r="G9" s="41">
        <v>22.97</v>
      </c>
      <c r="H9" s="41">
        <v>29.145313676438473</v>
      </c>
      <c r="I9" s="41">
        <v>22.29</v>
      </c>
      <c r="J9" s="41">
        <v>21.68</v>
      </c>
      <c r="K9" s="41">
        <v>23.808</v>
      </c>
      <c r="L9" s="41">
        <v>28.700000000000003</v>
      </c>
      <c r="M9" s="41">
        <v>23.66</v>
      </c>
      <c r="N9" s="41">
        <v>25.1</v>
      </c>
      <c r="O9" s="102">
        <v>27.48</v>
      </c>
      <c r="P9" s="66">
        <f t="shared" ref="P9:P12" si="0">SUM(B9:O9)/COUNTIF(B9:O9,"&gt;0")</f>
        <v>24.883879890080539</v>
      </c>
    </row>
    <row r="10" spans="1:33" s="21" customFormat="1" ht="30" customHeight="1">
      <c r="A10" s="20" t="s">
        <v>28</v>
      </c>
      <c r="B10" s="94">
        <v>58.2</v>
      </c>
      <c r="C10" s="42">
        <v>57.84</v>
      </c>
      <c r="D10" s="42">
        <v>71.700700000000012</v>
      </c>
      <c r="E10" s="42">
        <v>66</v>
      </c>
      <c r="F10" s="42">
        <v>75.83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65.157049999999998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12766</v>
      </c>
      <c r="C13" s="25">
        <f t="shared" ref="C13:O14" si="1">IF(C9=0," --- ",ROUND(12*(1/C9*C11),))</f>
        <v>13255</v>
      </c>
      <c r="D13" s="25">
        <f t="shared" si="1"/>
        <v>12574</v>
      </c>
      <c r="E13" s="25">
        <f t="shared" si="1"/>
        <v>12359</v>
      </c>
      <c r="F13" s="25">
        <f t="shared" si="1"/>
        <v>10482</v>
      </c>
      <c r="G13" s="25">
        <f t="shared" si="1"/>
        <v>12616</v>
      </c>
      <c r="H13" s="25">
        <f t="shared" si="1"/>
        <v>9470</v>
      </c>
      <c r="I13" s="25">
        <f t="shared" si="1"/>
        <v>13122</v>
      </c>
      <c r="J13" s="25">
        <f t="shared" si="1"/>
        <v>14033</v>
      </c>
      <c r="K13" s="25">
        <f>IF(K9=0," --- ",ROUND(12*(1/K9*K11)+Q60,))</f>
        <v>12495</v>
      </c>
      <c r="L13" s="25">
        <f t="shared" si="1"/>
        <v>10547</v>
      </c>
      <c r="M13" s="25">
        <f t="shared" si="1"/>
        <v>12975</v>
      </c>
      <c r="N13" s="25">
        <f t="shared" si="1"/>
        <v>11257</v>
      </c>
      <c r="O13" s="107">
        <f t="shared" si="1"/>
        <v>11265</v>
      </c>
      <c r="P13" s="108">
        <f>ROUND(SUM(B13:O13)/COUNTIF(B13:O13,"&gt;0"),)</f>
        <v>12087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3224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2152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2774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15990</v>
      </c>
      <c r="C15" s="97">
        <f t="shared" ref="C15:P15" si="2">IF(C9=0," --- ",C13+C14)</f>
        <v>16388</v>
      </c>
      <c r="D15" s="97">
        <f t="shared" si="2"/>
        <v>14948</v>
      </c>
      <c r="E15" s="97">
        <f t="shared" si="2"/>
        <v>14830</v>
      </c>
      <c r="F15" s="97">
        <f t="shared" si="2"/>
        <v>12634</v>
      </c>
      <c r="G15" s="97">
        <f t="shared" si="2"/>
        <v>14236</v>
      </c>
      <c r="H15" s="97">
        <f t="shared" si="2"/>
        <v>12561</v>
      </c>
      <c r="I15" s="97">
        <f t="shared" si="2"/>
        <v>15899</v>
      </c>
      <c r="J15" s="97">
        <f t="shared" si="2"/>
        <v>17460</v>
      </c>
      <c r="K15" s="97">
        <f t="shared" si="2"/>
        <v>15179</v>
      </c>
      <c r="L15" s="97">
        <f t="shared" si="2"/>
        <v>13534</v>
      </c>
      <c r="M15" s="97">
        <f t="shared" si="2"/>
        <v>15881</v>
      </c>
      <c r="N15" s="97">
        <f t="shared" si="2"/>
        <v>14773</v>
      </c>
      <c r="O15" s="111">
        <f t="shared" si="2"/>
        <v>13733</v>
      </c>
      <c r="P15" s="108">
        <f t="shared" si="2"/>
        <v>14861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24.24</v>
      </c>
      <c r="C17" s="41">
        <v>23.311004784688997</v>
      </c>
      <c r="D17" s="41">
        <v>23.07</v>
      </c>
      <c r="E17" s="41">
        <v>25.1</v>
      </c>
      <c r="F17" s="41">
        <v>21.71</v>
      </c>
      <c r="G17" s="41">
        <v>22.97</v>
      </c>
      <c r="H17" s="41">
        <v>29.145313676438445</v>
      </c>
      <c r="I17" s="41">
        <v>22.29</v>
      </c>
      <c r="J17" s="41">
        <v>21.68</v>
      </c>
      <c r="K17" s="41">
        <v>24.315000000000001</v>
      </c>
      <c r="L17" s="41">
        <v>25.953588516746411</v>
      </c>
      <c r="M17" s="41">
        <v>23.66</v>
      </c>
      <c r="N17" s="41">
        <v>24</v>
      </c>
      <c r="O17" s="102">
        <v>27.48</v>
      </c>
      <c r="P17" s="115">
        <f t="shared" ref="P17:P20" si="3">SUM(B17:O17)/COUNTIF(B17:O17,"&gt;0")</f>
        <v>24.208921926990993</v>
      </c>
      <c r="R17" s="116"/>
      <c r="S17" s="116"/>
    </row>
    <row r="18" spans="1:23" s="21" customFormat="1" ht="30" customHeight="1">
      <c r="A18" s="20" t="s">
        <v>28</v>
      </c>
      <c r="B18" s="85">
        <v>58.2</v>
      </c>
      <c r="C18" s="42">
        <v>57.844200000000001</v>
      </c>
      <c r="D18" s="42">
        <v>71.700700000000012</v>
      </c>
      <c r="E18" s="42">
        <v>66</v>
      </c>
      <c r="F18" s="42">
        <v>74.64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65.565207142857147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12766</v>
      </c>
      <c r="C21" s="25">
        <f t="shared" ref="C21:O22" si="4">IF(C17=0," --- ",ROUND(12*(1/C17*C19),))</f>
        <v>13792</v>
      </c>
      <c r="D21" s="25">
        <f t="shared" si="4"/>
        <v>12575</v>
      </c>
      <c r="E21" s="25">
        <f t="shared" si="4"/>
        <v>12406</v>
      </c>
      <c r="F21" s="25">
        <f t="shared" si="4"/>
        <v>13321</v>
      </c>
      <c r="G21" s="25">
        <f t="shared" si="4"/>
        <v>12573</v>
      </c>
      <c r="H21" s="25">
        <f t="shared" si="4"/>
        <v>9651</v>
      </c>
      <c r="I21" s="25">
        <f t="shared" si="4"/>
        <v>13459</v>
      </c>
      <c r="J21" s="25">
        <f t="shared" si="4"/>
        <v>14070</v>
      </c>
      <c r="K21" s="25">
        <f t="shared" si="4"/>
        <v>12396</v>
      </c>
      <c r="L21" s="25">
        <f t="shared" si="4"/>
        <v>11865</v>
      </c>
      <c r="M21" s="25">
        <f t="shared" si="4"/>
        <v>12999</v>
      </c>
      <c r="N21" s="25">
        <f t="shared" si="4"/>
        <v>11600</v>
      </c>
      <c r="O21" s="107">
        <f t="shared" si="4"/>
        <v>11321</v>
      </c>
      <c r="P21" s="108">
        <f>ROUND(SUM(B21:O21)/COUNTIF(B21:O21,"&gt;0"),)</f>
        <v>12485</v>
      </c>
    </row>
    <row r="22" spans="1:23" s="106" customFormat="1" ht="30" customHeight="1" thickBot="1">
      <c r="A22" s="24" t="s">
        <v>98</v>
      </c>
      <c r="B22" s="97">
        <f>IF(B18=0," --- ",ROUND(12*(1/B18*B20),))</f>
        <v>3607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2235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2841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16373</v>
      </c>
      <c r="C23" s="97">
        <f t="shared" si="5"/>
        <v>17049</v>
      </c>
      <c r="D23" s="97">
        <f t="shared" si="5"/>
        <v>15101</v>
      </c>
      <c r="E23" s="97">
        <f t="shared" si="5"/>
        <v>15151</v>
      </c>
      <c r="F23" s="97">
        <f t="shared" si="5"/>
        <v>15556</v>
      </c>
      <c r="G23" s="97">
        <f t="shared" si="5"/>
        <v>14358</v>
      </c>
      <c r="H23" s="97">
        <f t="shared" si="5"/>
        <v>12769</v>
      </c>
      <c r="I23" s="97">
        <f t="shared" si="5"/>
        <v>16236</v>
      </c>
      <c r="J23" s="97">
        <f t="shared" si="5"/>
        <v>17624</v>
      </c>
      <c r="K23" s="97">
        <f t="shared" si="5"/>
        <v>15361</v>
      </c>
      <c r="L23" s="97">
        <f t="shared" si="5"/>
        <v>14820</v>
      </c>
      <c r="M23" s="97">
        <f t="shared" si="5"/>
        <v>15762</v>
      </c>
      <c r="N23" s="97">
        <f t="shared" si="5"/>
        <v>14354</v>
      </c>
      <c r="O23" s="111">
        <f t="shared" si="5"/>
        <v>14048</v>
      </c>
      <c r="P23" s="108">
        <f t="shared" si="5"/>
        <v>15326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22.966507177033495</v>
      </c>
      <c r="D25" s="41">
        <v>0</v>
      </c>
      <c r="E25" s="41">
        <v>0</v>
      </c>
      <c r="F25" s="41">
        <v>0</v>
      </c>
      <c r="G25" s="41">
        <v>22.97</v>
      </c>
      <c r="H25" s="41">
        <v>0</v>
      </c>
      <c r="I25" s="41">
        <v>0</v>
      </c>
      <c r="J25" s="41">
        <v>21.68</v>
      </c>
      <c r="K25" s="41">
        <v>24.315000000000001</v>
      </c>
      <c r="L25" s="41">
        <v>25.953588516746411</v>
      </c>
      <c r="M25" s="41">
        <v>0</v>
      </c>
      <c r="N25" s="41">
        <v>22.564593301435405</v>
      </c>
      <c r="O25" s="102">
        <v>25.46</v>
      </c>
      <c r="P25" s="115">
        <f t="shared" ref="P25:P28" si="6">SUM(B25:O25)/COUNTIF(B25:O25,"&gt;0")</f>
        <v>23.701384142173616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0</v>
      </c>
      <c r="E26" s="42">
        <v>0</v>
      </c>
      <c r="F26" s="42">
        <v>0</v>
      </c>
      <c r="G26" s="42">
        <v>97</v>
      </c>
      <c r="H26" s="42">
        <v>0</v>
      </c>
      <c r="I26" s="42">
        <v>0</v>
      </c>
      <c r="J26" s="42">
        <v>55</v>
      </c>
      <c r="K26" s="42">
        <v>54.56</v>
      </c>
      <c r="L26" s="42">
        <v>60.63</v>
      </c>
      <c r="M26" s="42">
        <v>0</v>
      </c>
      <c r="N26" s="42">
        <v>56</v>
      </c>
      <c r="O26" s="103">
        <v>70.900000000000006</v>
      </c>
      <c r="P26" s="117">
        <f t="shared" si="6"/>
        <v>64.399999999999991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0</v>
      </c>
      <c r="E27" s="43">
        <v>0</v>
      </c>
      <c r="F27" s="43">
        <v>0</v>
      </c>
      <c r="G27" s="43">
        <v>23177</v>
      </c>
      <c r="H27" s="43">
        <v>0</v>
      </c>
      <c r="I27" s="43">
        <v>0</v>
      </c>
      <c r="J27" s="43">
        <v>24039</v>
      </c>
      <c r="K27" s="43">
        <v>23991</v>
      </c>
      <c r="L27" s="43">
        <v>24505</v>
      </c>
      <c r="M27" s="43">
        <v>0</v>
      </c>
      <c r="N27" s="43">
        <v>21200</v>
      </c>
      <c r="O27" s="104">
        <v>24840</v>
      </c>
      <c r="P27" s="118">
        <f t="shared" si="6"/>
        <v>23861.142857142859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0</v>
      </c>
      <c r="E28" s="44">
        <v>0</v>
      </c>
      <c r="F28" s="44">
        <v>0</v>
      </c>
      <c r="G28" s="44">
        <v>11776</v>
      </c>
      <c r="H28" s="44">
        <v>0</v>
      </c>
      <c r="I28" s="44">
        <v>0</v>
      </c>
      <c r="J28" s="44">
        <v>13216</v>
      </c>
      <c r="K28" s="44">
        <v>12735</v>
      </c>
      <c r="L28" s="44">
        <v>13807</v>
      </c>
      <c r="M28" s="44">
        <v>0</v>
      </c>
      <c r="N28" s="44">
        <v>12664</v>
      </c>
      <c r="O28" s="105">
        <v>13440</v>
      </c>
      <c r="P28" s="119">
        <f t="shared" si="6"/>
        <v>13139.857142857143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13207</v>
      </c>
      <c r="D29" s="25" t="str">
        <f t="shared" si="7"/>
        <v xml:space="preserve"> --- </v>
      </c>
      <c r="E29" s="25" t="str">
        <f t="shared" si="7"/>
        <v xml:space="preserve"> --- </v>
      </c>
      <c r="F29" s="25" t="str">
        <f t="shared" si="7"/>
        <v xml:space="preserve"> --- </v>
      </c>
      <c r="G29" s="25">
        <f t="shared" si="7"/>
        <v>12108</v>
      </c>
      <c r="H29" s="25" t="str">
        <f t="shared" si="7"/>
        <v xml:space="preserve"> --- </v>
      </c>
      <c r="I29" s="25" t="str">
        <f t="shared" si="7"/>
        <v xml:space="preserve"> --- </v>
      </c>
      <c r="J29" s="25">
        <f t="shared" si="7"/>
        <v>13306</v>
      </c>
      <c r="K29" s="25">
        <f t="shared" si="7"/>
        <v>11840</v>
      </c>
      <c r="L29" s="25">
        <f t="shared" si="7"/>
        <v>11330</v>
      </c>
      <c r="M29" s="25" t="str">
        <f t="shared" si="7"/>
        <v xml:space="preserve"> --- </v>
      </c>
      <c r="N29" s="25">
        <f t="shared" si="7"/>
        <v>11274</v>
      </c>
      <c r="O29" s="107">
        <f t="shared" si="7"/>
        <v>11708</v>
      </c>
      <c r="P29" s="108">
        <f>ROUND(SUM(B29:O29)/COUNTIF(B29:O29,"&gt;0"),)</f>
        <v>12110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 t="str">
        <f t="shared" si="7"/>
        <v xml:space="preserve"> --- </v>
      </c>
      <c r="E30" s="97" t="str">
        <f t="shared" si="7"/>
        <v xml:space="preserve"> --- 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 t="str">
        <f t="shared" si="7"/>
        <v xml:space="preserve"> --- </v>
      </c>
      <c r="J30" s="97">
        <f t="shared" si="7"/>
        <v>2883</v>
      </c>
      <c r="K30" s="97">
        <f t="shared" si="7"/>
        <v>2801</v>
      </c>
      <c r="L30" s="97">
        <f t="shared" si="7"/>
        <v>2733</v>
      </c>
      <c r="M30" s="97" t="str">
        <f t="shared" si="7"/>
        <v xml:space="preserve"> --- 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2557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16242</v>
      </c>
      <c r="D31" s="97" t="str">
        <f t="shared" si="8"/>
        <v xml:space="preserve"> --- </v>
      </c>
      <c r="E31" s="97" t="str">
        <f t="shared" si="8"/>
        <v xml:space="preserve"> --- </v>
      </c>
      <c r="F31" s="97" t="str">
        <f t="shared" si="8"/>
        <v xml:space="preserve"> --- </v>
      </c>
      <c r="G31" s="97">
        <f t="shared" si="8"/>
        <v>13565</v>
      </c>
      <c r="H31" s="97" t="str">
        <f t="shared" si="8"/>
        <v xml:space="preserve"> --- </v>
      </c>
      <c r="I31" s="97" t="str">
        <f t="shared" si="8"/>
        <v xml:space="preserve"> --- </v>
      </c>
      <c r="J31" s="97">
        <f t="shared" si="8"/>
        <v>16189</v>
      </c>
      <c r="K31" s="97">
        <f t="shared" si="8"/>
        <v>14641</v>
      </c>
      <c r="L31" s="97">
        <f t="shared" si="8"/>
        <v>14063</v>
      </c>
      <c r="M31" s="97" t="str">
        <f t="shared" si="8"/>
        <v xml:space="preserve"> --- </v>
      </c>
      <c r="N31" s="97">
        <f t="shared" si="8"/>
        <v>13988</v>
      </c>
      <c r="O31" s="111">
        <f t="shared" si="8"/>
        <v>13983</v>
      </c>
      <c r="P31" s="108">
        <f t="shared" si="8"/>
        <v>14667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70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19.100000000000001</v>
      </c>
      <c r="C37" s="41">
        <v>23.574193548387093</v>
      </c>
      <c r="D37" s="41">
        <v>21.85</v>
      </c>
      <c r="E37" s="41">
        <v>26.06</v>
      </c>
      <c r="F37" s="41">
        <v>20.72</v>
      </c>
      <c r="G37" s="41">
        <v>23.66</v>
      </c>
      <c r="H37" s="41">
        <v>30.026473340662047</v>
      </c>
      <c r="I37" s="41">
        <v>22.5</v>
      </c>
      <c r="J37" s="41">
        <v>20.41</v>
      </c>
      <c r="K37" s="41">
        <v>22.268000000000001</v>
      </c>
      <c r="L37" s="41">
        <v>25.714285714285715</v>
      </c>
      <c r="M37" s="41">
        <v>23.38</v>
      </c>
      <c r="N37" s="41">
        <v>21.6</v>
      </c>
      <c r="O37" s="102">
        <v>19.79</v>
      </c>
      <c r="P37" s="66">
        <f t="shared" ref="P37:P40" si="9">SUM(B37:O37)/COUNTIF(B37:O37,"&gt;0")</f>
        <v>22.903782328809637</v>
      </c>
    </row>
    <row r="38" spans="1:33" s="21" customFormat="1" ht="30" customHeight="1">
      <c r="A38" s="20" t="s">
        <v>28</v>
      </c>
      <c r="B38" s="94">
        <v>55.2</v>
      </c>
      <c r="C38" s="42">
        <v>40.116599999999998</v>
      </c>
      <c r="D38" s="42">
        <v>52.269500000000008</v>
      </c>
      <c r="E38" s="42">
        <v>41.6</v>
      </c>
      <c r="F38" s="42">
        <v>54.72</v>
      </c>
      <c r="G38" s="42">
        <v>35.950000000000003</v>
      </c>
      <c r="H38" s="42">
        <v>46.474617000000002</v>
      </c>
      <c r="I38" s="42">
        <v>44.14</v>
      </c>
      <c r="J38" s="42">
        <v>73</v>
      </c>
      <c r="K38" s="42">
        <v>46.48</v>
      </c>
      <c r="L38" s="42">
        <v>43.29</v>
      </c>
      <c r="M38" s="42">
        <v>43</v>
      </c>
      <c r="N38" s="42">
        <v>50</v>
      </c>
      <c r="O38" s="103">
        <v>54.1</v>
      </c>
      <c r="P38" s="28">
        <f t="shared" si="9"/>
        <v>48.595765500000006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13592</v>
      </c>
      <c r="C41" s="25">
        <f t="shared" ref="C41:O42" si="10">IF(C37=0," --- ",ROUND(12*(1/C37*C39),))</f>
        <v>10899</v>
      </c>
      <c r="D41" s="25">
        <f t="shared" si="10"/>
        <v>11264</v>
      </c>
      <c r="E41" s="25">
        <f t="shared" si="10"/>
        <v>10411</v>
      </c>
      <c r="F41" s="25">
        <f t="shared" si="10"/>
        <v>12220</v>
      </c>
      <c r="G41" s="25">
        <f t="shared" si="10"/>
        <v>10545</v>
      </c>
      <c r="H41" s="25">
        <f t="shared" si="10"/>
        <v>9192</v>
      </c>
      <c r="I41" s="25">
        <f t="shared" si="10"/>
        <v>11245</v>
      </c>
      <c r="J41" s="25">
        <f t="shared" si="10"/>
        <v>12349</v>
      </c>
      <c r="K41" s="25">
        <f>IF(K37=0," --- ",ROUND(12*(1/K37*K39),))</f>
        <v>11187</v>
      </c>
      <c r="L41" s="25">
        <f t="shared" ref="L41:O41" si="11">IF(L37=0," --- ",ROUND(12*(1/L37*L39),))</f>
        <v>10072</v>
      </c>
      <c r="M41" s="25">
        <f t="shared" si="11"/>
        <v>11334</v>
      </c>
      <c r="N41" s="25">
        <f t="shared" si="11"/>
        <v>11466</v>
      </c>
      <c r="O41" s="107">
        <f t="shared" si="11"/>
        <v>13198</v>
      </c>
      <c r="P41" s="108">
        <f>ROUND(SUM(B41:O41)/COUNTIF(B41:O41,"&gt;0"),)</f>
        <v>11355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3400</v>
      </c>
      <c r="C42" s="97">
        <f t="shared" si="10"/>
        <v>4517</v>
      </c>
      <c r="D42" s="97">
        <f t="shared" si="10"/>
        <v>3257</v>
      </c>
      <c r="E42" s="97">
        <f t="shared" si="10"/>
        <v>3920</v>
      </c>
      <c r="F42" s="97">
        <f t="shared" si="10"/>
        <v>2982</v>
      </c>
      <c r="G42" s="97">
        <f t="shared" si="10"/>
        <v>4371</v>
      </c>
      <c r="H42" s="97">
        <f t="shared" si="10"/>
        <v>4131</v>
      </c>
      <c r="I42" s="97">
        <f t="shared" si="10"/>
        <v>4018</v>
      </c>
      <c r="J42" s="97">
        <f t="shared" si="10"/>
        <v>2582</v>
      </c>
      <c r="K42" s="97">
        <f t="shared" si="10"/>
        <v>3506</v>
      </c>
      <c r="L42" s="97">
        <f t="shared" si="10"/>
        <v>4267</v>
      </c>
      <c r="M42" s="97">
        <f t="shared" si="10"/>
        <v>4190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3707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16992</v>
      </c>
      <c r="C43" s="97">
        <f t="shared" ref="C43:P43" si="12">IF(C37=0," --- ",C41+C42)</f>
        <v>15416</v>
      </c>
      <c r="D43" s="97">
        <f t="shared" si="12"/>
        <v>14521</v>
      </c>
      <c r="E43" s="97">
        <f t="shared" si="12"/>
        <v>14331</v>
      </c>
      <c r="F43" s="97">
        <f t="shared" si="12"/>
        <v>15202</v>
      </c>
      <c r="G43" s="97">
        <f t="shared" si="12"/>
        <v>14916</v>
      </c>
      <c r="H43" s="97">
        <f t="shared" si="12"/>
        <v>13323</v>
      </c>
      <c r="I43" s="97">
        <f t="shared" si="12"/>
        <v>15263</v>
      </c>
      <c r="J43" s="97">
        <f t="shared" si="12"/>
        <v>14931</v>
      </c>
      <c r="K43" s="97">
        <f t="shared" si="12"/>
        <v>14693</v>
      </c>
      <c r="L43" s="97">
        <f t="shared" si="12"/>
        <v>14339</v>
      </c>
      <c r="M43" s="97">
        <f t="shared" si="12"/>
        <v>15524</v>
      </c>
      <c r="N43" s="97">
        <f t="shared" si="12"/>
        <v>14982</v>
      </c>
      <c r="O43" s="111">
        <f t="shared" si="12"/>
        <v>16432</v>
      </c>
      <c r="P43" s="108">
        <f t="shared" si="12"/>
        <v>15062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19.100000000000001</v>
      </c>
      <c r="C45" s="41">
        <v>23.574193548387097</v>
      </c>
      <c r="D45" s="41">
        <v>21.85</v>
      </c>
      <c r="E45" s="41">
        <v>26.06</v>
      </c>
      <c r="F45" s="41">
        <v>29.03</v>
      </c>
      <c r="G45" s="41">
        <v>23.66</v>
      </c>
      <c r="H45" s="41">
        <v>30.026473340662015</v>
      </c>
      <c r="I45" s="41">
        <v>22.15</v>
      </c>
      <c r="J45" s="41">
        <v>20.41</v>
      </c>
      <c r="K45" s="41">
        <v>22.742000000000001</v>
      </c>
      <c r="L45" s="41">
        <v>26.618468616496877</v>
      </c>
      <c r="M45" s="41">
        <v>23.38</v>
      </c>
      <c r="N45" s="41">
        <v>22</v>
      </c>
      <c r="O45" s="102">
        <v>19.79</v>
      </c>
      <c r="P45" s="115">
        <f t="shared" ref="P45:P48" si="13">SUM(B45:O45)/COUNTIF(B45:O45,"&gt;0")</f>
        <v>23.599366821824713</v>
      </c>
      <c r="R45" s="116"/>
      <c r="S45" s="116"/>
    </row>
    <row r="46" spans="1:33" s="21" customFormat="1" ht="30" customHeight="1">
      <c r="A46" s="20" t="s">
        <v>28</v>
      </c>
      <c r="B46" s="85">
        <v>26.2</v>
      </c>
      <c r="C46" s="42">
        <v>40.116599999999998</v>
      </c>
      <c r="D46" s="42">
        <v>52.269500000000008</v>
      </c>
      <c r="E46" s="42">
        <v>41.6</v>
      </c>
      <c r="F46" s="42">
        <v>67.94</v>
      </c>
      <c r="G46" s="42">
        <v>35.950000000000003</v>
      </c>
      <c r="H46" s="42">
        <v>46.474617000000002</v>
      </c>
      <c r="I46" s="42">
        <v>44.14</v>
      </c>
      <c r="J46" s="42">
        <v>73</v>
      </c>
      <c r="K46" s="42">
        <v>39.39</v>
      </c>
      <c r="L46" s="42">
        <v>42.44</v>
      </c>
      <c r="M46" s="42">
        <v>43</v>
      </c>
      <c r="N46" s="42">
        <v>43.3</v>
      </c>
      <c r="O46" s="103">
        <v>54.1</v>
      </c>
      <c r="P46" s="117">
        <f t="shared" si="13"/>
        <v>46.422908357142852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13592</v>
      </c>
      <c r="C49" s="25">
        <f t="shared" ref="C49:O50" si="14">IF(C45=0," --- ",ROUND(12*(1/C45*C47),))</f>
        <v>11172</v>
      </c>
      <c r="D49" s="25">
        <f t="shared" si="14"/>
        <v>11263</v>
      </c>
      <c r="E49" s="25">
        <f t="shared" si="14"/>
        <v>10453</v>
      </c>
      <c r="F49" s="25">
        <f t="shared" si="14"/>
        <v>8722</v>
      </c>
      <c r="G49" s="25">
        <f t="shared" si="14"/>
        <v>10256</v>
      </c>
      <c r="H49" s="25">
        <f t="shared" si="14"/>
        <v>9368</v>
      </c>
      <c r="I49" s="25">
        <f t="shared" si="14"/>
        <v>11716</v>
      </c>
      <c r="J49" s="25">
        <f t="shared" si="14"/>
        <v>12684</v>
      </c>
      <c r="K49" s="25">
        <f t="shared" si="14"/>
        <v>11186</v>
      </c>
      <c r="L49" s="25">
        <f t="shared" si="14"/>
        <v>9861</v>
      </c>
      <c r="M49" s="25">
        <f t="shared" si="14"/>
        <v>11329</v>
      </c>
      <c r="N49" s="25">
        <f t="shared" si="14"/>
        <v>11305</v>
      </c>
      <c r="O49" s="107">
        <f t="shared" si="14"/>
        <v>13264</v>
      </c>
      <c r="P49" s="108">
        <f>ROUND(SUM(B49:O49)/COUNTIF(B49:O49,"&gt;0"),)</f>
        <v>11155</v>
      </c>
    </row>
    <row r="50" spans="1:23" s="106" customFormat="1" ht="30" customHeight="1" thickBot="1">
      <c r="A50" s="24" t="s">
        <v>98</v>
      </c>
      <c r="B50" s="97">
        <f>IF(B46=0," --- ",ROUND(12*(1/B46*B48),))</f>
        <v>8012</v>
      </c>
      <c r="C50" s="97">
        <f t="shared" si="14"/>
        <v>4696</v>
      </c>
      <c r="D50" s="97">
        <f t="shared" si="14"/>
        <v>3465</v>
      </c>
      <c r="E50" s="97">
        <f t="shared" si="14"/>
        <v>4356</v>
      </c>
      <c r="F50" s="97">
        <f t="shared" si="14"/>
        <v>2455</v>
      </c>
      <c r="G50" s="97">
        <f t="shared" si="14"/>
        <v>4816</v>
      </c>
      <c r="H50" s="97">
        <f t="shared" si="14"/>
        <v>4167</v>
      </c>
      <c r="I50" s="97">
        <f t="shared" si="14"/>
        <v>4018</v>
      </c>
      <c r="J50" s="97">
        <f t="shared" si="14"/>
        <v>2678</v>
      </c>
      <c r="K50" s="97">
        <f t="shared" si="14"/>
        <v>4354</v>
      </c>
      <c r="L50" s="97">
        <f t="shared" si="14"/>
        <v>4222</v>
      </c>
      <c r="M50" s="97">
        <f t="shared" si="14"/>
        <v>3919</v>
      </c>
      <c r="N50" s="97">
        <f t="shared" si="14"/>
        <v>3944</v>
      </c>
      <c r="O50" s="111">
        <f t="shared" si="14"/>
        <v>3574</v>
      </c>
      <c r="P50" s="108">
        <f>ROUND(SUM(B50:O50)/COUNTIF(B50:O50,"&gt;0"),)</f>
        <v>4191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21604</v>
      </c>
      <c r="C51" s="97">
        <f t="shared" si="15"/>
        <v>15868</v>
      </c>
      <c r="D51" s="97">
        <f t="shared" si="15"/>
        <v>14728</v>
      </c>
      <c r="E51" s="97">
        <f t="shared" si="15"/>
        <v>14809</v>
      </c>
      <c r="F51" s="97">
        <f t="shared" si="15"/>
        <v>11177</v>
      </c>
      <c r="G51" s="97">
        <f t="shared" si="15"/>
        <v>15072</v>
      </c>
      <c r="H51" s="97">
        <f t="shared" si="15"/>
        <v>13535</v>
      </c>
      <c r="I51" s="97">
        <f t="shared" si="15"/>
        <v>15734</v>
      </c>
      <c r="J51" s="97">
        <f t="shared" si="15"/>
        <v>15362</v>
      </c>
      <c r="K51" s="97">
        <f t="shared" si="15"/>
        <v>15540</v>
      </c>
      <c r="L51" s="97">
        <f t="shared" si="15"/>
        <v>14083</v>
      </c>
      <c r="M51" s="97">
        <f t="shared" si="15"/>
        <v>15248</v>
      </c>
      <c r="N51" s="97">
        <f t="shared" si="15"/>
        <v>15249</v>
      </c>
      <c r="O51" s="111">
        <f t="shared" si="15"/>
        <v>16838</v>
      </c>
      <c r="P51" s="108">
        <f t="shared" si="15"/>
        <v>15346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23.225806451612904</v>
      </c>
      <c r="D53" s="41">
        <v>0</v>
      </c>
      <c r="E53" s="41">
        <v>0</v>
      </c>
      <c r="F53" s="41">
        <v>0</v>
      </c>
      <c r="G53" s="41">
        <v>23.66</v>
      </c>
      <c r="H53" s="41">
        <v>0</v>
      </c>
      <c r="I53" s="41">
        <v>0</v>
      </c>
      <c r="J53" s="41">
        <v>20.41</v>
      </c>
      <c r="K53" s="41">
        <v>22.742000000000001</v>
      </c>
      <c r="L53" s="41">
        <v>26.618468616496877</v>
      </c>
      <c r="M53" s="41">
        <v>0</v>
      </c>
      <c r="N53" s="41">
        <v>22.083470259612223</v>
      </c>
      <c r="O53" s="102">
        <v>26.21</v>
      </c>
      <c r="P53" s="115">
        <f t="shared" ref="P53:P56" si="16">SUM(B53:O53)/COUNTIF(B53:O53,"&gt;0")</f>
        <v>23.564249332531716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39.33</v>
      </c>
      <c r="D54" s="42">
        <v>0</v>
      </c>
      <c r="E54" s="42">
        <v>0</v>
      </c>
      <c r="F54" s="42">
        <v>0</v>
      </c>
      <c r="G54" s="42">
        <v>35.950000000000003</v>
      </c>
      <c r="H54" s="42">
        <v>0</v>
      </c>
      <c r="I54" s="42">
        <v>0</v>
      </c>
      <c r="J54" s="42">
        <v>73</v>
      </c>
      <c r="K54" s="42">
        <v>36.81</v>
      </c>
      <c r="L54" s="42">
        <v>42.44</v>
      </c>
      <c r="M54" s="42">
        <v>0</v>
      </c>
      <c r="N54" s="42">
        <v>39.200000000000003</v>
      </c>
      <c r="O54" s="103">
        <v>54.1</v>
      </c>
      <c r="P54" s="117">
        <f t="shared" si="16"/>
        <v>45.832857142857151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0</v>
      </c>
      <c r="E55" s="43">
        <v>0</v>
      </c>
      <c r="F55" s="43">
        <v>0</v>
      </c>
      <c r="G55" s="43">
        <v>18823</v>
      </c>
      <c r="H55" s="43">
        <v>0</v>
      </c>
      <c r="I55" s="43">
        <v>0</v>
      </c>
      <c r="J55" s="43">
        <v>21162</v>
      </c>
      <c r="K55" s="43">
        <v>20222</v>
      </c>
      <c r="L55" s="43">
        <v>20994</v>
      </c>
      <c r="M55" s="43">
        <v>0</v>
      </c>
      <c r="N55" s="43">
        <v>21200</v>
      </c>
      <c r="O55" s="104">
        <v>20290</v>
      </c>
      <c r="P55" s="118">
        <f t="shared" si="16"/>
        <v>20485.142857142859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0</v>
      </c>
      <c r="E56" s="44">
        <v>0</v>
      </c>
      <c r="F56" s="44">
        <v>0</v>
      </c>
      <c r="G56" s="44">
        <v>11776</v>
      </c>
      <c r="H56" s="44">
        <v>0</v>
      </c>
      <c r="I56" s="44">
        <v>0</v>
      </c>
      <c r="J56" s="44">
        <v>13216</v>
      </c>
      <c r="K56" s="44">
        <v>12735</v>
      </c>
      <c r="L56" s="44">
        <v>13807</v>
      </c>
      <c r="M56" s="44">
        <v>0</v>
      </c>
      <c r="N56" s="44">
        <v>12664</v>
      </c>
      <c r="O56" s="105">
        <v>13440</v>
      </c>
      <c r="P56" s="119">
        <f t="shared" si="16"/>
        <v>13139.857142857143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10698</v>
      </c>
      <c r="D57" s="25" t="str">
        <f t="shared" si="17"/>
        <v xml:space="preserve"> --- </v>
      </c>
      <c r="E57" s="25" t="str">
        <f t="shared" si="17"/>
        <v xml:space="preserve"> --- </v>
      </c>
      <c r="F57" s="25" t="str">
        <f t="shared" si="17"/>
        <v xml:space="preserve"> --- </v>
      </c>
      <c r="G57" s="25">
        <f t="shared" si="17"/>
        <v>9547</v>
      </c>
      <c r="H57" s="25" t="str">
        <f t="shared" si="17"/>
        <v xml:space="preserve"> --- </v>
      </c>
      <c r="I57" s="25" t="str">
        <f t="shared" si="17"/>
        <v xml:space="preserve"> --- </v>
      </c>
      <c r="J57" s="25">
        <f t="shared" si="17"/>
        <v>12442</v>
      </c>
      <c r="K57" s="25">
        <f t="shared" si="17"/>
        <v>10670</v>
      </c>
      <c r="L57" s="25">
        <f t="shared" si="17"/>
        <v>9464</v>
      </c>
      <c r="M57" s="25" t="str">
        <f t="shared" si="17"/>
        <v xml:space="preserve"> --- </v>
      </c>
      <c r="N57" s="25">
        <f t="shared" si="17"/>
        <v>11520</v>
      </c>
      <c r="O57" s="107">
        <f t="shared" si="17"/>
        <v>9290</v>
      </c>
      <c r="P57" s="108">
        <f>ROUND(SUM(B57:O57)/COUNTIF(B57:O57,"&gt;0"),)</f>
        <v>10519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4376</v>
      </c>
      <c r="D58" s="97" t="str">
        <f t="shared" si="17"/>
        <v xml:space="preserve"> --- </v>
      </c>
      <c r="E58" s="97" t="str">
        <f t="shared" si="17"/>
        <v xml:space="preserve"> --- </v>
      </c>
      <c r="F58" s="97" t="str">
        <f t="shared" si="17"/>
        <v xml:space="preserve"> --- </v>
      </c>
      <c r="G58" s="97">
        <f t="shared" si="17"/>
        <v>3931</v>
      </c>
      <c r="H58" s="97" t="str">
        <f t="shared" si="17"/>
        <v xml:space="preserve"> --- </v>
      </c>
      <c r="I58" s="97" t="str">
        <f t="shared" si="17"/>
        <v xml:space="preserve"> --- </v>
      </c>
      <c r="J58" s="97">
        <f t="shared" si="17"/>
        <v>2172</v>
      </c>
      <c r="K58" s="97">
        <f t="shared" si="17"/>
        <v>4152</v>
      </c>
      <c r="L58" s="97">
        <f t="shared" si="17"/>
        <v>3904</v>
      </c>
      <c r="M58" s="97" t="str">
        <f t="shared" si="17"/>
        <v xml:space="preserve"> --- </v>
      </c>
      <c r="N58" s="97">
        <f t="shared" si="17"/>
        <v>3877</v>
      </c>
      <c r="O58" s="111">
        <f t="shared" si="17"/>
        <v>2981</v>
      </c>
      <c r="P58" s="108">
        <f>ROUND(SUM(B58:O58)/COUNTIF(B58:O58,"&gt;0"),)</f>
        <v>3628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15074</v>
      </c>
      <c r="D59" s="97" t="str">
        <f t="shared" si="18"/>
        <v xml:space="preserve"> --- </v>
      </c>
      <c r="E59" s="97" t="str">
        <f t="shared" si="18"/>
        <v xml:space="preserve"> --- </v>
      </c>
      <c r="F59" s="97" t="str">
        <f t="shared" si="18"/>
        <v xml:space="preserve"> --- </v>
      </c>
      <c r="G59" s="97">
        <f t="shared" si="18"/>
        <v>13478</v>
      </c>
      <c r="H59" s="97" t="str">
        <f t="shared" si="18"/>
        <v xml:space="preserve"> --- </v>
      </c>
      <c r="I59" s="97" t="str">
        <f t="shared" si="18"/>
        <v xml:space="preserve"> --- </v>
      </c>
      <c r="J59" s="97">
        <f t="shared" si="18"/>
        <v>14614</v>
      </c>
      <c r="K59" s="97">
        <f t="shared" si="18"/>
        <v>14822</v>
      </c>
      <c r="L59" s="97">
        <f t="shared" si="18"/>
        <v>13368</v>
      </c>
      <c r="M59" s="97" t="str">
        <f t="shared" si="18"/>
        <v xml:space="preserve"> --- </v>
      </c>
      <c r="N59" s="97">
        <f t="shared" si="18"/>
        <v>15397</v>
      </c>
      <c r="O59" s="111">
        <f t="shared" si="18"/>
        <v>12271</v>
      </c>
      <c r="P59" s="108">
        <f t="shared" si="18"/>
        <v>14147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224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-3.8935614849187914</v>
      </c>
      <c r="D66" s="32">
        <f t="shared" si="19"/>
        <v>-7.9522862823040441E-3</v>
      </c>
      <c r="E66" s="32">
        <f t="shared" si="19"/>
        <v>-0.37884894405932812</v>
      </c>
      <c r="F66" s="32">
        <f t="shared" si="19"/>
        <v>-21.312213797762936</v>
      </c>
      <c r="G66" s="32">
        <f t="shared" si="19"/>
        <v>0.34200270420743095</v>
      </c>
      <c r="H66" s="32">
        <f t="shared" si="19"/>
        <v>-1.8754533208993962</v>
      </c>
      <c r="I66" s="32">
        <f t="shared" si="19"/>
        <v>-2.5039007355672709</v>
      </c>
      <c r="J66" s="32">
        <f t="shared" si="19"/>
        <v>-0.26297085998578495</v>
      </c>
      <c r="K66" s="32">
        <f t="shared" si="19"/>
        <v>0.79864472410456244</v>
      </c>
      <c r="L66" s="32">
        <f t="shared" si="19"/>
        <v>-11.108301727770751</v>
      </c>
      <c r="M66" s="32">
        <f t="shared" si="19"/>
        <v>-0.18462958689129039</v>
      </c>
      <c r="N66" s="32">
        <f t="shared" si="19"/>
        <v>-2.9568965517241423</v>
      </c>
      <c r="O66" s="130">
        <f t="shared" si="19"/>
        <v>-0.49465594912109623</v>
      </c>
      <c r="P66" s="131">
        <f t="shared" si="19"/>
        <v>-3.1878253904685607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4.4294692208677304</v>
      </c>
      <c r="D67" s="133" t="str">
        <f t="shared" si="20"/>
        <v xml:space="preserve"> --- </v>
      </c>
      <c r="E67" s="133" t="str">
        <f t="shared" si="20"/>
        <v xml:space="preserve"> --- </v>
      </c>
      <c r="F67" s="133" t="str">
        <f t="shared" si="20"/>
        <v xml:space="preserve"> --- </v>
      </c>
      <c r="G67" s="133">
        <f t="shared" si="20"/>
        <v>3.8404360753220885</v>
      </c>
      <c r="H67" s="133" t="str">
        <f t="shared" si="20"/>
        <v xml:space="preserve"> --- </v>
      </c>
      <c r="I67" s="133" t="str">
        <f t="shared" si="20"/>
        <v xml:space="preserve"> --- </v>
      </c>
      <c r="J67" s="133">
        <f t="shared" si="20"/>
        <v>5.7417706297910627</v>
      </c>
      <c r="K67" s="133">
        <f t="shared" si="20"/>
        <v>4.6959459459459509</v>
      </c>
      <c r="L67" s="133">
        <f t="shared" si="20"/>
        <v>4.7219770520741378</v>
      </c>
      <c r="M67" s="133" t="str">
        <f t="shared" si="20"/>
        <v xml:space="preserve"> --- </v>
      </c>
      <c r="N67" s="133">
        <f t="shared" si="20"/>
        <v>2.8916090118857625</v>
      </c>
      <c r="O67" s="134">
        <f t="shared" si="20"/>
        <v>-3.3054321831226474</v>
      </c>
      <c r="P67" s="135">
        <f t="shared" si="20"/>
        <v>3.0966143682906733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-537</v>
      </c>
      <c r="D69" s="33">
        <f t="shared" si="21"/>
        <v>-1</v>
      </c>
      <c r="E69" s="33">
        <f t="shared" si="21"/>
        <v>-47</v>
      </c>
      <c r="F69" s="33">
        <f t="shared" si="21"/>
        <v>-2839</v>
      </c>
      <c r="G69" s="33">
        <f t="shared" si="21"/>
        <v>43</v>
      </c>
      <c r="H69" s="33">
        <f t="shared" si="21"/>
        <v>-181</v>
      </c>
      <c r="I69" s="33">
        <f t="shared" si="21"/>
        <v>-337</v>
      </c>
      <c r="J69" s="33">
        <f t="shared" si="21"/>
        <v>-37</v>
      </c>
      <c r="K69" s="33">
        <f t="shared" si="21"/>
        <v>99</v>
      </c>
      <c r="L69" s="33">
        <f t="shared" si="21"/>
        <v>-1318</v>
      </c>
      <c r="M69" s="33">
        <f t="shared" si="21"/>
        <v>-24</v>
      </c>
      <c r="N69" s="33">
        <f t="shared" si="21"/>
        <v>-343</v>
      </c>
      <c r="O69" s="140">
        <f t="shared" si="21"/>
        <v>-56</v>
      </c>
      <c r="P69" s="141">
        <f t="shared" si="21"/>
        <v>-398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585</v>
      </c>
      <c r="D70" s="143" t="str">
        <f t="shared" si="22"/>
        <v xml:space="preserve"> --- </v>
      </c>
      <c r="E70" s="143" t="str">
        <f t="shared" si="22"/>
        <v xml:space="preserve"> --- </v>
      </c>
      <c r="F70" s="143" t="str">
        <f t="shared" si="22"/>
        <v xml:space="preserve"> --- </v>
      </c>
      <c r="G70" s="143">
        <f t="shared" si="22"/>
        <v>465</v>
      </c>
      <c r="H70" s="143" t="str">
        <f t="shared" si="22"/>
        <v xml:space="preserve"> --- </v>
      </c>
      <c r="I70" s="143" t="str">
        <f t="shared" si="22"/>
        <v xml:space="preserve"> --- </v>
      </c>
      <c r="J70" s="143">
        <f t="shared" si="22"/>
        <v>764</v>
      </c>
      <c r="K70" s="143">
        <f t="shared" si="22"/>
        <v>556</v>
      </c>
      <c r="L70" s="143">
        <f t="shared" si="22"/>
        <v>535</v>
      </c>
      <c r="M70" s="143" t="str">
        <f t="shared" si="22"/>
        <v xml:space="preserve"> --- </v>
      </c>
      <c r="N70" s="143">
        <f t="shared" si="22"/>
        <v>326</v>
      </c>
      <c r="O70" s="144">
        <f t="shared" si="22"/>
        <v>-387</v>
      </c>
      <c r="P70" s="145">
        <f t="shared" si="22"/>
        <v>375</v>
      </c>
    </row>
    <row r="72" spans="1:16" ht="13.5" thickBot="1">
      <c r="P72" s="36" t="s">
        <v>223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-10.618242306626001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-3.7136465324384744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-2.358324533614919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 t="str">
        <f t="shared" si="24"/>
        <v xml:space="preserve"> --- </v>
      </c>
      <c r="E76" s="133" t="str">
        <f t="shared" si="24"/>
        <v xml:space="preserve"> --- 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 t="str">
        <f t="shared" si="24"/>
        <v xml:space="preserve"> --- </v>
      </c>
      <c r="J76" s="133">
        <f t="shared" si="24"/>
        <v>23.274366978841485</v>
      </c>
      <c r="K76" s="133">
        <f t="shared" si="24"/>
        <v>5.8550517672259872</v>
      </c>
      <c r="L76" s="133">
        <f t="shared" si="24"/>
        <v>8.1229418221734306</v>
      </c>
      <c r="M76" s="133" t="str">
        <f t="shared" si="24"/>
        <v xml:space="preserve"> --- 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11.106765741102848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-383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-83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-67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 t="str">
        <f t="shared" si="26"/>
        <v xml:space="preserve"> --- </v>
      </c>
      <c r="E79" s="143" t="str">
        <f t="shared" si="26"/>
        <v xml:space="preserve"> --- 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 t="str">
        <f t="shared" si="26"/>
        <v xml:space="preserve"> --- </v>
      </c>
      <c r="J79" s="143">
        <f t="shared" si="26"/>
        <v>671</v>
      </c>
      <c r="K79" s="143">
        <f t="shared" si="26"/>
        <v>164</v>
      </c>
      <c r="L79" s="143">
        <f t="shared" si="26"/>
        <v>222</v>
      </c>
      <c r="M79" s="143" t="str">
        <f t="shared" si="26"/>
        <v xml:space="preserve"> --- </v>
      </c>
      <c r="N79" s="143">
        <f t="shared" si="26"/>
        <v>40</v>
      </c>
      <c r="O79" s="144">
        <f t="shared" si="26"/>
        <v>452</v>
      </c>
      <c r="P79" s="145">
        <f t="shared" si="26"/>
        <v>284</v>
      </c>
    </row>
    <row r="81" spans="16:16">
      <c r="P81" s="146" t="s">
        <v>71</v>
      </c>
    </row>
    <row r="124" spans="1:16" ht="21" thickBot="1">
      <c r="A124" s="127" t="s">
        <v>112</v>
      </c>
      <c r="P124" s="36" t="s">
        <v>222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-2.4436090225563873</v>
      </c>
      <c r="D127" s="32">
        <f t="shared" si="27"/>
        <v>8.8786291396587558E-3</v>
      </c>
      <c r="E127" s="32">
        <f t="shared" si="27"/>
        <v>-0.4017985267387445</v>
      </c>
      <c r="F127" s="32">
        <f t="shared" si="27"/>
        <v>40.105480394404964</v>
      </c>
      <c r="G127" s="32">
        <f t="shared" si="27"/>
        <v>2.8178627145085926</v>
      </c>
      <c r="H127" s="32">
        <f t="shared" si="27"/>
        <v>-1.8787361229718158</v>
      </c>
      <c r="I127" s="32">
        <f t="shared" si="27"/>
        <v>-4.020143393649704</v>
      </c>
      <c r="J127" s="32">
        <f t="shared" si="27"/>
        <v>-2.6411226742352483</v>
      </c>
      <c r="K127" s="32">
        <f t="shared" si="27"/>
        <v>8.9397461111957455E-3</v>
      </c>
      <c r="L127" s="32">
        <f t="shared" si="27"/>
        <v>2.1397424196329098</v>
      </c>
      <c r="M127" s="32">
        <f t="shared" si="27"/>
        <v>4.4134522023114187E-2</v>
      </c>
      <c r="N127" s="32">
        <f t="shared" si="27"/>
        <v>1.4241486068111442</v>
      </c>
      <c r="O127" s="130">
        <f t="shared" si="27"/>
        <v>-0.49758745476478339</v>
      </c>
      <c r="P127" s="131">
        <f t="shared" si="27"/>
        <v>1.792917974002691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4.4307347167694928</v>
      </c>
      <c r="D128" s="133" t="str">
        <f t="shared" si="28"/>
        <v xml:space="preserve"> --- </v>
      </c>
      <c r="E128" s="133" t="str">
        <f t="shared" si="28"/>
        <v xml:space="preserve"> --- </v>
      </c>
      <c r="F128" s="133" t="str">
        <f t="shared" si="28"/>
        <v xml:space="preserve"> --- </v>
      </c>
      <c r="G128" s="133">
        <f t="shared" si="28"/>
        <v>7.4264166753954157</v>
      </c>
      <c r="H128" s="133" t="str">
        <f t="shared" si="28"/>
        <v xml:space="preserve"> --- </v>
      </c>
      <c r="I128" s="133" t="str">
        <f t="shared" si="28"/>
        <v xml:space="preserve"> --- </v>
      </c>
      <c r="J128" s="133">
        <f t="shared" si="28"/>
        <v>1.9450249156084141</v>
      </c>
      <c r="K128" s="133">
        <f t="shared" si="28"/>
        <v>4.8359887535145134</v>
      </c>
      <c r="L128" s="133">
        <f t="shared" si="28"/>
        <v>4.1948436179205544</v>
      </c>
      <c r="M128" s="133" t="str">
        <f t="shared" si="28"/>
        <v xml:space="preserve"> --- </v>
      </c>
      <c r="N128" s="133">
        <f t="shared" si="28"/>
        <v>-1.8663194444444429</v>
      </c>
      <c r="O128" s="134">
        <f t="shared" si="28"/>
        <v>42.777179763186211</v>
      </c>
      <c r="P128" s="135">
        <f t="shared" si="28"/>
        <v>6.0462021104667798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-273</v>
      </c>
      <c r="D130" s="33">
        <f t="shared" si="29"/>
        <v>1</v>
      </c>
      <c r="E130" s="33">
        <f t="shared" si="29"/>
        <v>-42</v>
      </c>
      <c r="F130" s="33">
        <f t="shared" si="29"/>
        <v>3498</v>
      </c>
      <c r="G130" s="33">
        <f t="shared" si="29"/>
        <v>289</v>
      </c>
      <c r="H130" s="33">
        <f t="shared" si="29"/>
        <v>-176</v>
      </c>
      <c r="I130" s="33">
        <f t="shared" si="29"/>
        <v>-471</v>
      </c>
      <c r="J130" s="33">
        <f t="shared" si="29"/>
        <v>-335</v>
      </c>
      <c r="K130" s="33">
        <f t="shared" si="29"/>
        <v>1</v>
      </c>
      <c r="L130" s="33">
        <f t="shared" si="29"/>
        <v>211</v>
      </c>
      <c r="M130" s="33">
        <f t="shared" si="29"/>
        <v>5</v>
      </c>
      <c r="N130" s="33">
        <f t="shared" si="29"/>
        <v>161</v>
      </c>
      <c r="O130" s="140">
        <f t="shared" si="29"/>
        <v>-66</v>
      </c>
      <c r="P130" s="141">
        <f t="shared" si="29"/>
        <v>200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474</v>
      </c>
      <c r="D131" s="143" t="str">
        <f t="shared" si="30"/>
        <v xml:space="preserve"> --- </v>
      </c>
      <c r="E131" s="143" t="str">
        <f t="shared" si="30"/>
        <v xml:space="preserve"> --- </v>
      </c>
      <c r="F131" s="143" t="str">
        <f t="shared" si="30"/>
        <v xml:space="preserve"> --- </v>
      </c>
      <c r="G131" s="143">
        <f t="shared" si="30"/>
        <v>709</v>
      </c>
      <c r="H131" s="143" t="str">
        <f t="shared" si="30"/>
        <v xml:space="preserve"> --- </v>
      </c>
      <c r="I131" s="143" t="str">
        <f t="shared" si="30"/>
        <v xml:space="preserve"> --- </v>
      </c>
      <c r="J131" s="143">
        <f t="shared" si="30"/>
        <v>242</v>
      </c>
      <c r="K131" s="143">
        <f t="shared" si="30"/>
        <v>516</v>
      </c>
      <c r="L131" s="143">
        <f t="shared" si="30"/>
        <v>397</v>
      </c>
      <c r="M131" s="143" t="str">
        <f t="shared" si="30"/>
        <v xml:space="preserve"> --- </v>
      </c>
      <c r="N131" s="143">
        <f t="shared" si="30"/>
        <v>-215</v>
      </c>
      <c r="O131" s="144">
        <f t="shared" si="30"/>
        <v>3974</v>
      </c>
      <c r="P131" s="145">
        <f t="shared" si="30"/>
        <v>636</v>
      </c>
    </row>
    <row r="133" spans="1:16" ht="13.5" thickBot="1">
      <c r="P133" s="36" t="s">
        <v>221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-57.56365451822267</v>
      </c>
      <c r="C136" s="32">
        <f t="shared" ref="C136:P136" si="31">IF(OR(C42=" --- ",C50=" --- ")," --- ",C42/C50*100-100)</f>
        <v>-3.8117546848381636</v>
      </c>
      <c r="D136" s="32">
        <f t="shared" si="31"/>
        <v>-6.0028860028860009</v>
      </c>
      <c r="E136" s="32">
        <f t="shared" si="31"/>
        <v>-10.009182736455472</v>
      </c>
      <c r="F136" s="32">
        <f t="shared" si="31"/>
        <v>21.466395112016286</v>
      </c>
      <c r="G136" s="32">
        <f t="shared" si="31"/>
        <v>-9.2400332225913644</v>
      </c>
      <c r="H136" s="32">
        <f t="shared" si="31"/>
        <v>-0.86393088552915742</v>
      </c>
      <c r="I136" s="32">
        <f t="shared" si="31"/>
        <v>0</v>
      </c>
      <c r="J136" s="32">
        <f t="shared" si="31"/>
        <v>-3.5847647498133028</v>
      </c>
      <c r="K136" s="32">
        <f t="shared" si="31"/>
        <v>-19.476343592099226</v>
      </c>
      <c r="L136" s="32">
        <f t="shared" si="31"/>
        <v>1.0658455708195191</v>
      </c>
      <c r="M136" s="32">
        <f t="shared" si="31"/>
        <v>6.9150293442204571</v>
      </c>
      <c r="N136" s="32">
        <f t="shared" si="31"/>
        <v>-10.851926977687626</v>
      </c>
      <c r="O136" s="130">
        <f t="shared" si="31"/>
        <v>-9.513150531617228</v>
      </c>
      <c r="P136" s="131">
        <f t="shared" si="31"/>
        <v>-11.548556430446197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7.3126142595978223</v>
      </c>
      <c r="D137" s="133" t="str">
        <f t="shared" si="32"/>
        <v xml:space="preserve"> --- </v>
      </c>
      <c r="E137" s="133" t="str">
        <f t="shared" si="32"/>
        <v xml:space="preserve"> --- </v>
      </c>
      <c r="F137" s="133" t="str">
        <f t="shared" si="32"/>
        <v xml:space="preserve"> --- </v>
      </c>
      <c r="G137" s="133">
        <f t="shared" si="32"/>
        <v>22.513355380310358</v>
      </c>
      <c r="H137" s="133" t="str">
        <f t="shared" si="32"/>
        <v xml:space="preserve"> --- </v>
      </c>
      <c r="I137" s="133" t="str">
        <f t="shared" si="32"/>
        <v xml:space="preserve"> --- </v>
      </c>
      <c r="J137" s="133">
        <f t="shared" si="32"/>
        <v>23.296500920810303</v>
      </c>
      <c r="K137" s="133">
        <f t="shared" si="32"/>
        <v>4.8651252408477887</v>
      </c>
      <c r="L137" s="133">
        <f t="shared" si="32"/>
        <v>8.1454918032786878</v>
      </c>
      <c r="M137" s="133" t="str">
        <f t="shared" si="32"/>
        <v xml:space="preserve"> --- </v>
      </c>
      <c r="N137" s="133">
        <f t="shared" si="32"/>
        <v>1.7281403146762955</v>
      </c>
      <c r="O137" s="134">
        <f t="shared" si="32"/>
        <v>19.892653471989277</v>
      </c>
      <c r="P137" s="135">
        <f t="shared" si="32"/>
        <v>15.518191841234838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-4612</v>
      </c>
      <c r="C139" s="33">
        <f t="shared" ref="C139:P139" si="33">IF(OR(C42=" --- ",C50=" --- ")," --- ",C42-C50)</f>
        <v>-179</v>
      </c>
      <c r="D139" s="33">
        <f t="shared" si="33"/>
        <v>-208</v>
      </c>
      <c r="E139" s="33">
        <f t="shared" si="33"/>
        <v>-436</v>
      </c>
      <c r="F139" s="33">
        <f t="shared" si="33"/>
        <v>527</v>
      </c>
      <c r="G139" s="33">
        <f t="shared" si="33"/>
        <v>-445</v>
      </c>
      <c r="H139" s="33">
        <f t="shared" si="33"/>
        <v>-36</v>
      </c>
      <c r="I139" s="33">
        <f t="shared" si="33"/>
        <v>0</v>
      </c>
      <c r="J139" s="33">
        <f t="shared" si="33"/>
        <v>-96</v>
      </c>
      <c r="K139" s="33">
        <f t="shared" si="33"/>
        <v>-848</v>
      </c>
      <c r="L139" s="33">
        <f t="shared" si="33"/>
        <v>45</v>
      </c>
      <c r="M139" s="33">
        <f t="shared" si="33"/>
        <v>271</v>
      </c>
      <c r="N139" s="33">
        <f t="shared" si="33"/>
        <v>-428</v>
      </c>
      <c r="O139" s="140">
        <f t="shared" si="33"/>
        <v>-340</v>
      </c>
      <c r="P139" s="141">
        <f t="shared" si="33"/>
        <v>-484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320</v>
      </c>
      <c r="D140" s="143" t="str">
        <f t="shared" si="34"/>
        <v xml:space="preserve"> --- </v>
      </c>
      <c r="E140" s="143" t="str">
        <f t="shared" si="34"/>
        <v xml:space="preserve"> --- </v>
      </c>
      <c r="F140" s="143" t="str">
        <f t="shared" si="34"/>
        <v xml:space="preserve"> --- </v>
      </c>
      <c r="G140" s="143">
        <f t="shared" si="34"/>
        <v>885</v>
      </c>
      <c r="H140" s="143" t="str">
        <f t="shared" si="34"/>
        <v xml:space="preserve"> --- </v>
      </c>
      <c r="I140" s="143" t="str">
        <f t="shared" si="34"/>
        <v xml:space="preserve"> --- </v>
      </c>
      <c r="J140" s="143">
        <f t="shared" si="34"/>
        <v>506</v>
      </c>
      <c r="K140" s="143">
        <f t="shared" si="34"/>
        <v>202</v>
      </c>
      <c r="L140" s="143">
        <f t="shared" si="34"/>
        <v>318</v>
      </c>
      <c r="M140" s="143" t="str">
        <f t="shared" si="34"/>
        <v xml:space="preserve"> --- </v>
      </c>
      <c r="N140" s="143">
        <f t="shared" si="34"/>
        <v>67</v>
      </c>
      <c r="O140" s="144">
        <f t="shared" si="34"/>
        <v>593</v>
      </c>
      <c r="P140" s="145">
        <f t="shared" si="34"/>
        <v>563</v>
      </c>
    </row>
    <row r="142" spans="1:16">
      <c r="P142" s="146" t="s">
        <v>72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220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32982</v>
      </c>
      <c r="C189" s="58">
        <f t="shared" ref="C189:P189" si="35">IF(OR(C15=" --- ",C43=" --- ")," --- ",C15+C43)</f>
        <v>31804</v>
      </c>
      <c r="D189" s="58">
        <f t="shared" si="35"/>
        <v>29469</v>
      </c>
      <c r="E189" s="58">
        <f t="shared" si="35"/>
        <v>29161</v>
      </c>
      <c r="F189" s="58">
        <f t="shared" si="35"/>
        <v>27836</v>
      </c>
      <c r="G189" s="58">
        <f t="shared" si="35"/>
        <v>29152</v>
      </c>
      <c r="H189" s="58">
        <f t="shared" si="35"/>
        <v>25884</v>
      </c>
      <c r="I189" s="58">
        <f t="shared" si="35"/>
        <v>31162</v>
      </c>
      <c r="J189" s="58">
        <f t="shared" si="35"/>
        <v>32391</v>
      </c>
      <c r="K189" s="58">
        <f t="shared" si="35"/>
        <v>29872</v>
      </c>
      <c r="L189" s="58">
        <f t="shared" si="35"/>
        <v>27873</v>
      </c>
      <c r="M189" s="58">
        <f t="shared" si="35"/>
        <v>31405</v>
      </c>
      <c r="N189" s="58">
        <f t="shared" si="35"/>
        <v>29755</v>
      </c>
      <c r="O189" s="58">
        <f t="shared" si="35"/>
        <v>30165</v>
      </c>
      <c r="P189" s="59">
        <f t="shared" si="35"/>
        <v>29923</v>
      </c>
    </row>
    <row r="190" spans="1:16" s="35" customFormat="1" ht="30" customHeight="1">
      <c r="A190" s="47" t="s">
        <v>91</v>
      </c>
      <c r="B190" s="60">
        <f>IF(OR(B23=" --- ",B51=" --- ")," --- ",B23+B51)</f>
        <v>37977</v>
      </c>
      <c r="C190" s="61">
        <f t="shared" ref="C190:P190" si="36">IF(OR(C23=" --- ",C51=" --- ")," --- ",C23+C51)</f>
        <v>32917</v>
      </c>
      <c r="D190" s="61">
        <f t="shared" si="36"/>
        <v>29829</v>
      </c>
      <c r="E190" s="61">
        <f t="shared" si="36"/>
        <v>29960</v>
      </c>
      <c r="F190" s="61">
        <f t="shared" si="36"/>
        <v>26733</v>
      </c>
      <c r="G190" s="61">
        <f t="shared" si="36"/>
        <v>29430</v>
      </c>
      <c r="H190" s="61">
        <f t="shared" si="36"/>
        <v>26304</v>
      </c>
      <c r="I190" s="61">
        <f t="shared" si="36"/>
        <v>31970</v>
      </c>
      <c r="J190" s="61">
        <f t="shared" si="36"/>
        <v>32986</v>
      </c>
      <c r="K190" s="61">
        <f t="shared" si="36"/>
        <v>30901</v>
      </c>
      <c r="L190" s="61">
        <f t="shared" si="36"/>
        <v>28903</v>
      </c>
      <c r="M190" s="61">
        <f t="shared" si="36"/>
        <v>31010</v>
      </c>
      <c r="N190" s="61">
        <f t="shared" si="36"/>
        <v>29603</v>
      </c>
      <c r="O190" s="61">
        <f t="shared" si="36"/>
        <v>30886</v>
      </c>
      <c r="P190" s="62">
        <f t="shared" si="36"/>
        <v>30672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31316</v>
      </c>
      <c r="D191" s="64" t="str">
        <f t="shared" si="37"/>
        <v xml:space="preserve"> --- </v>
      </c>
      <c r="E191" s="64" t="str">
        <f t="shared" si="37"/>
        <v xml:space="preserve"> --- </v>
      </c>
      <c r="F191" s="64" t="str">
        <f t="shared" si="37"/>
        <v xml:space="preserve"> --- </v>
      </c>
      <c r="G191" s="64">
        <f t="shared" si="37"/>
        <v>27043</v>
      </c>
      <c r="H191" s="64" t="str">
        <f t="shared" si="37"/>
        <v xml:space="preserve"> --- </v>
      </c>
      <c r="I191" s="64" t="str">
        <f t="shared" si="37"/>
        <v xml:space="preserve"> --- </v>
      </c>
      <c r="J191" s="64">
        <f t="shared" si="37"/>
        <v>30803</v>
      </c>
      <c r="K191" s="64">
        <f t="shared" si="37"/>
        <v>29463</v>
      </c>
      <c r="L191" s="64">
        <f t="shared" si="37"/>
        <v>27431</v>
      </c>
      <c r="M191" s="64" t="str">
        <f t="shared" si="37"/>
        <v xml:space="preserve"> --- </v>
      </c>
      <c r="N191" s="64">
        <f t="shared" si="37"/>
        <v>29385</v>
      </c>
      <c r="O191" s="64">
        <f t="shared" si="37"/>
        <v>26254</v>
      </c>
      <c r="P191" s="65">
        <f t="shared" si="37"/>
        <v>28814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-13.152697685441183</v>
      </c>
      <c r="C192" s="55">
        <f t="shared" ref="C192:P192" si="38">IF(OR(C189=" --- ",C190=" --- ")," --- ",C189/C190*100-100)</f>
        <v>-3.3812315824649772</v>
      </c>
      <c r="D192" s="55">
        <f t="shared" si="38"/>
        <v>-1.20687921150558</v>
      </c>
      <c r="E192" s="55">
        <f t="shared" si="38"/>
        <v>-2.6668891855807715</v>
      </c>
      <c r="F192" s="55">
        <f t="shared" si="38"/>
        <v>4.1259866083118197</v>
      </c>
      <c r="G192" s="55">
        <f t="shared" si="38"/>
        <v>-0.9446143391097479</v>
      </c>
      <c r="H192" s="55">
        <f t="shared" si="38"/>
        <v>-1.5967153284671554</v>
      </c>
      <c r="I192" s="55">
        <f t="shared" si="38"/>
        <v>-2.5273694088207606</v>
      </c>
      <c r="J192" s="55">
        <f t="shared" si="38"/>
        <v>-1.8037955496271252</v>
      </c>
      <c r="K192" s="55">
        <f t="shared" si="38"/>
        <v>-3.3299893207339579</v>
      </c>
      <c r="L192" s="55">
        <f t="shared" si="38"/>
        <v>-3.5636439123966426</v>
      </c>
      <c r="M192" s="55">
        <f t="shared" si="38"/>
        <v>1.2737826507578092</v>
      </c>
      <c r="N192" s="55">
        <f t="shared" si="38"/>
        <v>0.51346147349930504</v>
      </c>
      <c r="O192" s="55">
        <f t="shared" si="38"/>
        <v>-2.3343909862073531</v>
      </c>
      <c r="P192" s="56">
        <f t="shared" si="38"/>
        <v>-2.4419666145018226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-4995</v>
      </c>
      <c r="C193" s="52">
        <f t="shared" ref="C193:P193" si="39">IF(OR(C189=" --- ",C190=" --- ")," --- ",C189-C190)</f>
        <v>-1113</v>
      </c>
      <c r="D193" s="52">
        <f t="shared" si="39"/>
        <v>-360</v>
      </c>
      <c r="E193" s="52">
        <f t="shared" si="39"/>
        <v>-799</v>
      </c>
      <c r="F193" s="52">
        <f t="shared" si="39"/>
        <v>1103</v>
      </c>
      <c r="G193" s="52">
        <f t="shared" si="39"/>
        <v>-278</v>
      </c>
      <c r="H193" s="52">
        <f t="shared" si="39"/>
        <v>-420</v>
      </c>
      <c r="I193" s="52">
        <f t="shared" si="39"/>
        <v>-808</v>
      </c>
      <c r="J193" s="52">
        <f t="shared" si="39"/>
        <v>-595</v>
      </c>
      <c r="K193" s="52">
        <f t="shared" si="39"/>
        <v>-1029</v>
      </c>
      <c r="L193" s="52">
        <f t="shared" si="39"/>
        <v>-1030</v>
      </c>
      <c r="M193" s="52">
        <f t="shared" si="39"/>
        <v>395</v>
      </c>
      <c r="N193" s="52">
        <f t="shared" si="39"/>
        <v>152</v>
      </c>
      <c r="O193" s="52">
        <f t="shared" si="39"/>
        <v>-721</v>
      </c>
      <c r="P193" s="53">
        <f t="shared" si="39"/>
        <v>-749</v>
      </c>
    </row>
    <row r="196" spans="1:16" s="35" customFormat="1" ht="21" customHeight="1">
      <c r="C196" s="34"/>
      <c r="P196" s="36" t="s">
        <v>219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19" priority="19" stopIfTrue="1">
      <formula>B9&gt;B17</formula>
    </cfRule>
    <cfRule type="expression" dxfId="18" priority="20" stopIfTrue="1">
      <formula>B9&lt;B17</formula>
    </cfRule>
  </conditionalFormatting>
  <conditionalFormatting sqref="C9:E9">
    <cfRule type="expression" dxfId="17" priority="17" stopIfTrue="1">
      <formula>C9&gt;C17</formula>
    </cfRule>
    <cfRule type="expression" dxfId="16" priority="18" stopIfTrue="1">
      <formula>C9&lt;C17</formula>
    </cfRule>
  </conditionalFormatting>
  <conditionalFormatting sqref="B10">
    <cfRule type="expression" dxfId="15" priority="15" stopIfTrue="1">
      <formula>B10&gt;B18</formula>
    </cfRule>
    <cfRule type="expression" dxfId="14" priority="16" stopIfTrue="1">
      <formula>B10&lt;B18</formula>
    </cfRule>
  </conditionalFormatting>
  <conditionalFormatting sqref="C9:O9">
    <cfRule type="expression" dxfId="13" priority="13" stopIfTrue="1">
      <formula>C9&gt;C17</formula>
    </cfRule>
    <cfRule type="expression" dxfId="12" priority="14" stopIfTrue="1">
      <formula>C9&lt;C17</formula>
    </cfRule>
  </conditionalFormatting>
  <conditionalFormatting sqref="C10:O10">
    <cfRule type="expression" dxfId="11" priority="11" stopIfTrue="1">
      <formula>C10&gt;C18</formula>
    </cfRule>
    <cfRule type="expression" dxfId="10" priority="12" stopIfTrue="1">
      <formula>C10&lt;C18</formula>
    </cfRule>
  </conditionalFormatting>
  <conditionalFormatting sqref="B37">
    <cfRule type="expression" dxfId="9" priority="9" stopIfTrue="1">
      <formula>B37&gt;B45</formula>
    </cfRule>
    <cfRule type="expression" dxfId="8" priority="10" stopIfTrue="1">
      <formula>B37&lt;B45</formula>
    </cfRule>
  </conditionalFormatting>
  <conditionalFormatting sqref="C37:E37">
    <cfRule type="expression" dxfId="7" priority="7" stopIfTrue="1">
      <formula>C37&gt;C45</formula>
    </cfRule>
    <cfRule type="expression" dxfId="6" priority="8" stopIfTrue="1">
      <formula>C37&lt;C45</formula>
    </cfRule>
  </conditionalFormatting>
  <conditionalFormatting sqref="B38">
    <cfRule type="expression" dxfId="5" priority="5" stopIfTrue="1">
      <formula>B38&gt;B46</formula>
    </cfRule>
    <cfRule type="expression" dxfId="4" priority="6" stopIfTrue="1">
      <formula>B38&lt;B46</formula>
    </cfRule>
  </conditionalFormatting>
  <conditionalFormatting sqref="C37:O37">
    <cfRule type="expression" dxfId="3" priority="3" stopIfTrue="1">
      <formula>C37&gt;C45</formula>
    </cfRule>
    <cfRule type="expression" dxfId="2" priority="4" stopIfTrue="1">
      <formula>C37&lt;C45</formula>
    </cfRule>
  </conditionalFormatting>
  <conditionalFormatting sqref="C38:O38">
    <cfRule type="expression" dxfId="1" priority="1" stopIfTrue="1">
      <formula>C38&gt;C46</formula>
    </cfRule>
    <cfRule type="expression" dxfId="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56"/>
  <sheetViews>
    <sheetView view="pageBreakPreview" zoomScale="70" zoomScaleNormal="70" zoomScaleSheetLayoutView="70" workbookViewId="0">
      <selection activeCell="P19" sqref="P19"/>
    </sheetView>
  </sheetViews>
  <sheetFormatPr defaultRowHeight="15"/>
  <cols>
    <col min="1" max="1" width="9.140625" style="88"/>
    <col min="2" max="2" width="16.85546875" style="88" customWidth="1"/>
    <col min="3" max="3" width="53" style="88" customWidth="1"/>
    <col min="4" max="6" width="15.7109375" style="88" customWidth="1"/>
    <col min="7" max="10" width="13.7109375" style="88" customWidth="1"/>
    <col min="11" max="11" width="10.140625" style="88" customWidth="1"/>
    <col min="12" max="12" width="9.28515625" style="88" customWidth="1"/>
    <col min="13" max="13" width="8" style="88" customWidth="1"/>
    <col min="14" max="16" width="9.140625" style="221"/>
    <col min="17" max="17" width="4.28515625" style="88" customWidth="1"/>
    <col min="18" max="19" width="4" style="88" customWidth="1"/>
    <col min="20" max="16384" width="9.140625" style="88"/>
  </cols>
  <sheetData>
    <row r="1" spans="1:20" s="79" customFormat="1">
      <c r="A1" s="213"/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68" t="s">
        <v>32</v>
      </c>
      <c r="N1" s="215"/>
      <c r="O1" s="215"/>
      <c r="P1" s="215"/>
    </row>
    <row r="2" spans="1:20" s="79" customFormat="1" ht="24.75" customHeight="1">
      <c r="A2" s="235" t="s">
        <v>121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147"/>
      <c r="N2" s="216"/>
      <c r="O2" s="217"/>
      <c r="P2" s="217"/>
      <c r="Q2" s="80"/>
      <c r="R2" s="80"/>
      <c r="S2" s="80"/>
      <c r="T2" s="80"/>
    </row>
    <row r="3" spans="1:20" s="79" customFormat="1" ht="19.5" customHeight="1">
      <c r="A3" s="81"/>
      <c r="N3" s="215"/>
      <c r="O3" s="215"/>
      <c r="P3" s="215"/>
      <c r="T3" s="80"/>
    </row>
    <row r="4" spans="1:20" s="151" customFormat="1" ht="29.25" customHeight="1">
      <c r="A4" s="148" t="s">
        <v>146</v>
      </c>
      <c r="B4" s="149"/>
      <c r="C4" s="149"/>
      <c r="D4" s="149"/>
      <c r="E4" s="149"/>
      <c r="F4" s="150"/>
      <c r="G4" s="149"/>
      <c r="H4" s="149"/>
      <c r="I4" s="149"/>
      <c r="J4" s="149"/>
      <c r="K4" s="149"/>
      <c r="L4" s="101" t="s">
        <v>147</v>
      </c>
      <c r="M4" s="88"/>
      <c r="N4" s="218"/>
      <c r="O4" s="218"/>
      <c r="P4" s="218"/>
    </row>
    <row r="5" spans="1:20" s="79" customFormat="1" ht="23.25" customHeight="1">
      <c r="A5" s="152"/>
      <c r="N5" s="215"/>
      <c r="O5" s="215"/>
      <c r="P5" s="215"/>
    </row>
    <row r="6" spans="1:20" s="153" customFormat="1" ht="16.5" thickBot="1">
      <c r="A6" s="152"/>
      <c r="L6" s="71" t="s">
        <v>231</v>
      </c>
      <c r="N6" s="219"/>
      <c r="O6" s="219"/>
      <c r="P6" s="219"/>
    </row>
    <row r="7" spans="1:20" s="72" customFormat="1" ht="36.75" customHeight="1">
      <c r="A7" s="236" t="s">
        <v>79</v>
      </c>
      <c r="B7" s="238" t="s">
        <v>80</v>
      </c>
      <c r="C7" s="240" t="s">
        <v>81</v>
      </c>
      <c r="D7" s="242" t="s">
        <v>82</v>
      </c>
      <c r="E7" s="243"/>
      <c r="F7" s="243"/>
      <c r="G7" s="244" t="s">
        <v>122</v>
      </c>
      <c r="H7" s="240"/>
      <c r="I7" s="245" t="s">
        <v>123</v>
      </c>
      <c r="J7" s="246"/>
      <c r="K7" s="247" t="s">
        <v>124</v>
      </c>
      <c r="L7" s="248"/>
      <c r="M7" s="222"/>
      <c r="N7" s="223"/>
      <c r="O7" s="223"/>
      <c r="P7" s="223"/>
    </row>
    <row r="8" spans="1:20" s="72" customFormat="1" ht="49.5" customHeight="1" thickBot="1">
      <c r="A8" s="237"/>
      <c r="B8" s="239"/>
      <c r="C8" s="241"/>
      <c r="D8" s="73" t="s">
        <v>125</v>
      </c>
      <c r="E8" s="154" t="s">
        <v>94</v>
      </c>
      <c r="F8" s="99" t="s">
        <v>84</v>
      </c>
      <c r="G8" s="73" t="s">
        <v>126</v>
      </c>
      <c r="H8" s="155" t="s">
        <v>127</v>
      </c>
      <c r="I8" s="73" t="s">
        <v>126</v>
      </c>
      <c r="J8" s="155" t="s">
        <v>127</v>
      </c>
      <c r="K8" s="249"/>
      <c r="L8" s="250"/>
      <c r="M8" s="222"/>
      <c r="N8" s="223"/>
      <c r="O8" s="223"/>
      <c r="P8" s="223"/>
    </row>
    <row r="9" spans="1:20" s="89" customFormat="1" ht="22.5" customHeight="1" thickBot="1">
      <c r="A9" s="156" t="s">
        <v>128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8"/>
      <c r="M9" s="88"/>
      <c r="N9" s="220"/>
      <c r="O9" s="220"/>
      <c r="P9" s="220"/>
    </row>
    <row r="10" spans="1:20" ht="18" customHeight="1">
      <c r="A10" s="77" t="s">
        <v>8</v>
      </c>
      <c r="B10" s="159" t="s">
        <v>143</v>
      </c>
      <c r="C10" s="160" t="s">
        <v>148</v>
      </c>
      <c r="D10" s="74">
        <f t="shared" ref="D10:F19" si="0">D31+D52</f>
        <v>15469</v>
      </c>
      <c r="E10" s="75">
        <f t="shared" si="0"/>
        <v>15681</v>
      </c>
      <c r="F10" s="76">
        <f t="shared" si="0"/>
        <v>14885</v>
      </c>
      <c r="G10" s="78">
        <f>IF(OR(D10=0,E10=0)," --- ",D10/E10*100-100)</f>
        <v>-1.3519545947324758</v>
      </c>
      <c r="H10" s="161">
        <f>IF(OR(D10=0,E10=0)," --- ",D10-E10)</f>
        <v>-212</v>
      </c>
      <c r="I10" s="78">
        <f>IF(OR(E10=0,F10=0)," --- ",E10/F10*100-100)</f>
        <v>5.347665435001673</v>
      </c>
      <c r="J10" s="162">
        <f>IF(OR(E10=0,F10=0)," --- ",E10-F10)</f>
        <v>796</v>
      </c>
      <c r="K10" s="163">
        <v>11620</v>
      </c>
      <c r="L10" s="164">
        <v>1</v>
      </c>
      <c r="N10"/>
      <c r="O10"/>
      <c r="P10"/>
      <c r="Q10"/>
      <c r="R10"/>
      <c r="S10"/>
      <c r="T10"/>
    </row>
    <row r="11" spans="1:20" ht="18" customHeight="1" thickBot="1">
      <c r="A11" s="166" t="s">
        <v>8</v>
      </c>
      <c r="B11" s="167" t="s">
        <v>143</v>
      </c>
      <c r="C11" s="168" t="s">
        <v>149</v>
      </c>
      <c r="D11" s="169">
        <f t="shared" si="0"/>
        <v>15090</v>
      </c>
      <c r="E11" s="170">
        <f t="shared" si="0"/>
        <v>15618</v>
      </c>
      <c r="F11" s="171">
        <f t="shared" si="0"/>
        <v>15135</v>
      </c>
      <c r="G11" s="172">
        <f t="shared" ref="G11:G19" si="1">IF(OR(D11=0,E11=0)," --- ",D11/E11*100-100)</f>
        <v>-3.3807145601229394</v>
      </c>
      <c r="H11" s="173">
        <f t="shared" ref="H11:H19" si="2">IF(OR(D11=0,E11=0)," --- ",D11-E11)</f>
        <v>-528</v>
      </c>
      <c r="I11" s="172">
        <f t="shared" ref="I11:I19" si="3">IF(OR(E11=0,F11=0)," --- ",E11/F11*100-100)</f>
        <v>3.1912784935579737</v>
      </c>
      <c r="J11" s="174">
        <f t="shared" ref="J11:J19" si="4">IF(OR(E11=0,F11=0)," --- ",E11-F11)</f>
        <v>483</v>
      </c>
      <c r="K11" s="175">
        <v>11620</v>
      </c>
      <c r="L11" s="176">
        <v>1</v>
      </c>
      <c r="N11"/>
      <c r="O11"/>
      <c r="P11"/>
      <c r="Q11"/>
      <c r="R11"/>
      <c r="S11"/>
      <c r="T11"/>
    </row>
    <row r="12" spans="1:20" ht="18" customHeight="1">
      <c r="A12" s="77" t="s">
        <v>2</v>
      </c>
      <c r="B12" s="159" t="s">
        <v>138</v>
      </c>
      <c r="C12" s="160" t="s">
        <v>150</v>
      </c>
      <c r="D12" s="74">
        <f t="shared" si="0"/>
        <v>15391</v>
      </c>
      <c r="E12" s="75">
        <f t="shared" si="0"/>
        <v>15798</v>
      </c>
      <c r="F12" s="76">
        <f t="shared" si="0"/>
        <v>15163</v>
      </c>
      <c r="G12" s="78">
        <f t="shared" si="1"/>
        <v>-2.5762754779085952</v>
      </c>
      <c r="H12" s="161">
        <f t="shared" si="2"/>
        <v>-407</v>
      </c>
      <c r="I12" s="78">
        <f t="shared" si="3"/>
        <v>4.1878256281738402</v>
      </c>
      <c r="J12" s="162">
        <f t="shared" si="4"/>
        <v>635</v>
      </c>
      <c r="K12" s="177">
        <v>7002</v>
      </c>
      <c r="L12" s="164">
        <v>2</v>
      </c>
      <c r="N12"/>
      <c r="O12"/>
      <c r="P12"/>
      <c r="Q12"/>
      <c r="R12"/>
      <c r="S12"/>
      <c r="T12"/>
    </row>
    <row r="13" spans="1:20" ht="18" customHeight="1" thickBot="1">
      <c r="A13" s="178" t="s">
        <v>2</v>
      </c>
      <c r="B13" s="179" t="s">
        <v>138</v>
      </c>
      <c r="C13" s="180" t="s">
        <v>151</v>
      </c>
      <c r="D13" s="181">
        <f t="shared" si="0"/>
        <v>19612</v>
      </c>
      <c r="E13" s="182">
        <f t="shared" si="0"/>
        <v>19798</v>
      </c>
      <c r="F13" s="183">
        <f t="shared" si="0"/>
        <v>18461</v>
      </c>
      <c r="G13" s="184">
        <f t="shared" si="1"/>
        <v>-0.93948883725629173</v>
      </c>
      <c r="H13" s="185">
        <f t="shared" si="2"/>
        <v>-186</v>
      </c>
      <c r="I13" s="184">
        <f t="shared" si="3"/>
        <v>7.2422945669248691</v>
      </c>
      <c r="J13" s="186">
        <f t="shared" si="4"/>
        <v>1337</v>
      </c>
      <c r="K13" s="187">
        <v>7002</v>
      </c>
      <c r="L13" s="188">
        <v>2</v>
      </c>
      <c r="N13"/>
      <c r="O13"/>
      <c r="P13"/>
      <c r="Q13"/>
      <c r="R13"/>
      <c r="S13"/>
      <c r="T13"/>
    </row>
    <row r="14" spans="1:20" ht="18" customHeight="1">
      <c r="A14" s="77" t="s">
        <v>10</v>
      </c>
      <c r="B14" s="159" t="s">
        <v>145</v>
      </c>
      <c r="C14" s="160" t="s">
        <v>152</v>
      </c>
      <c r="D14" s="74">
        <f t="shared" si="0"/>
        <v>14861</v>
      </c>
      <c r="E14" s="75">
        <f t="shared" si="0"/>
        <v>15326</v>
      </c>
      <c r="F14" s="76">
        <f t="shared" si="0"/>
        <v>14667</v>
      </c>
      <c r="G14" s="78">
        <f t="shared" si="1"/>
        <v>-3.034059767714993</v>
      </c>
      <c r="H14" s="161">
        <f t="shared" si="2"/>
        <v>-465</v>
      </c>
      <c r="I14" s="78">
        <f t="shared" si="3"/>
        <v>4.4930797027340219</v>
      </c>
      <c r="J14" s="162">
        <f t="shared" si="4"/>
        <v>659</v>
      </c>
      <c r="K14" s="163">
        <v>3859</v>
      </c>
      <c r="L14" s="164">
        <v>3</v>
      </c>
      <c r="N14"/>
      <c r="O14"/>
      <c r="P14"/>
      <c r="Q14"/>
      <c r="R14"/>
      <c r="S14"/>
      <c r="T14"/>
    </row>
    <row r="15" spans="1:20" ht="18" customHeight="1" thickBot="1">
      <c r="A15" s="178" t="s">
        <v>10</v>
      </c>
      <c r="B15" s="179" t="s">
        <v>145</v>
      </c>
      <c r="C15" s="180" t="s">
        <v>153</v>
      </c>
      <c r="D15" s="181">
        <f t="shared" si="0"/>
        <v>15062</v>
      </c>
      <c r="E15" s="182">
        <f t="shared" si="0"/>
        <v>15346</v>
      </c>
      <c r="F15" s="183">
        <f t="shared" si="0"/>
        <v>14147</v>
      </c>
      <c r="G15" s="184">
        <f t="shared" si="1"/>
        <v>-1.8506451192493216</v>
      </c>
      <c r="H15" s="185">
        <f t="shared" si="2"/>
        <v>-284</v>
      </c>
      <c r="I15" s="184">
        <f t="shared" si="3"/>
        <v>8.4752951155722087</v>
      </c>
      <c r="J15" s="186">
        <f t="shared" si="4"/>
        <v>1199</v>
      </c>
      <c r="K15" s="189">
        <v>3859</v>
      </c>
      <c r="L15" s="188">
        <v>3</v>
      </c>
      <c r="N15"/>
      <c r="O15"/>
      <c r="P15"/>
      <c r="Q15"/>
      <c r="R15"/>
      <c r="S15"/>
      <c r="T15"/>
    </row>
    <row r="16" spans="1:20" ht="18" customHeight="1">
      <c r="A16" s="77" t="s">
        <v>4</v>
      </c>
      <c r="B16" s="159" t="s">
        <v>140</v>
      </c>
      <c r="C16" s="160" t="s">
        <v>154</v>
      </c>
      <c r="D16" s="74">
        <f t="shared" si="0"/>
        <v>15926</v>
      </c>
      <c r="E16" s="75">
        <f t="shared" si="0"/>
        <v>15832</v>
      </c>
      <c r="F16" s="76">
        <f t="shared" si="0"/>
        <v>15977</v>
      </c>
      <c r="G16" s="78">
        <f t="shared" si="1"/>
        <v>0.59373420919656894</v>
      </c>
      <c r="H16" s="161">
        <f t="shared" si="2"/>
        <v>94</v>
      </c>
      <c r="I16" s="78">
        <f t="shared" si="3"/>
        <v>-0.90755460975151436</v>
      </c>
      <c r="J16" s="162">
        <f t="shared" si="4"/>
        <v>-145</v>
      </c>
      <c r="K16" s="177">
        <v>3357</v>
      </c>
      <c r="L16" s="164">
        <v>4</v>
      </c>
      <c r="N16"/>
      <c r="O16"/>
      <c r="P16"/>
      <c r="Q16"/>
      <c r="R16"/>
      <c r="S16"/>
      <c r="T16"/>
    </row>
    <row r="17" spans="1:20" ht="18" customHeight="1" thickBot="1">
      <c r="A17" s="178" t="s">
        <v>4</v>
      </c>
      <c r="B17" s="179" t="s">
        <v>140</v>
      </c>
      <c r="C17" s="180" t="s">
        <v>155</v>
      </c>
      <c r="D17" s="181">
        <f t="shared" si="0"/>
        <v>20083</v>
      </c>
      <c r="E17" s="182">
        <f t="shared" si="0"/>
        <v>20323</v>
      </c>
      <c r="F17" s="183">
        <f t="shared" si="0"/>
        <v>21015</v>
      </c>
      <c r="G17" s="184">
        <f t="shared" si="1"/>
        <v>-1.1809280125965671</v>
      </c>
      <c r="H17" s="185">
        <f t="shared" si="2"/>
        <v>-240</v>
      </c>
      <c r="I17" s="184">
        <f t="shared" si="3"/>
        <v>-3.2928860337853934</v>
      </c>
      <c r="J17" s="186">
        <f t="shared" si="4"/>
        <v>-692</v>
      </c>
      <c r="K17" s="187">
        <v>3357</v>
      </c>
      <c r="L17" s="188">
        <v>4</v>
      </c>
      <c r="N17"/>
      <c r="O17"/>
      <c r="P17"/>
      <c r="Q17"/>
      <c r="R17"/>
      <c r="S17"/>
      <c r="T17"/>
    </row>
    <row r="18" spans="1:20" ht="18" customHeight="1">
      <c r="A18" s="190" t="s">
        <v>6</v>
      </c>
      <c r="B18" s="191" t="s">
        <v>142</v>
      </c>
      <c r="C18" s="192" t="s">
        <v>156</v>
      </c>
      <c r="D18" s="193">
        <f t="shared" si="0"/>
        <v>14990</v>
      </c>
      <c r="E18" s="194">
        <f t="shared" si="0"/>
        <v>15543</v>
      </c>
      <c r="F18" s="195">
        <f t="shared" si="0"/>
        <v>15309</v>
      </c>
      <c r="G18" s="196">
        <f t="shared" si="1"/>
        <v>-3.5578717107379418</v>
      </c>
      <c r="H18" s="197">
        <f t="shared" si="2"/>
        <v>-553</v>
      </c>
      <c r="I18" s="196">
        <f t="shared" si="3"/>
        <v>1.5285126396237416</v>
      </c>
      <c r="J18" s="198">
        <f t="shared" si="4"/>
        <v>234</v>
      </c>
      <c r="K18" s="199">
        <v>2804</v>
      </c>
      <c r="L18" s="200">
        <v>5</v>
      </c>
      <c r="N18"/>
      <c r="O18"/>
      <c r="P18"/>
      <c r="Q18"/>
      <c r="R18"/>
      <c r="S18"/>
      <c r="T18"/>
    </row>
    <row r="19" spans="1:20" ht="18" customHeight="1" thickBot="1">
      <c r="A19" s="178" t="s">
        <v>6</v>
      </c>
      <c r="B19" s="179" t="s">
        <v>142</v>
      </c>
      <c r="C19" s="180" t="s">
        <v>157</v>
      </c>
      <c r="D19" s="181">
        <f t="shared" si="0"/>
        <v>17573</v>
      </c>
      <c r="E19" s="182">
        <f t="shared" si="0"/>
        <v>18001</v>
      </c>
      <c r="F19" s="183">
        <f t="shared" si="0"/>
        <v>17190</v>
      </c>
      <c r="G19" s="184">
        <f t="shared" si="1"/>
        <v>-2.3776456863507605</v>
      </c>
      <c r="H19" s="185">
        <f t="shared" si="2"/>
        <v>-428</v>
      </c>
      <c r="I19" s="184">
        <f t="shared" si="3"/>
        <v>4.717859220477024</v>
      </c>
      <c r="J19" s="186">
        <f t="shared" si="4"/>
        <v>811</v>
      </c>
      <c r="K19" s="201">
        <v>2804</v>
      </c>
      <c r="L19" s="202">
        <v>5</v>
      </c>
      <c r="N19"/>
      <c r="O19"/>
      <c r="P19"/>
      <c r="Q19"/>
      <c r="R19"/>
      <c r="S19"/>
      <c r="T19"/>
    </row>
    <row r="20" spans="1:20" ht="18" customHeight="1">
      <c r="A20" s="190" t="s">
        <v>1</v>
      </c>
      <c r="B20" s="191" t="s">
        <v>137</v>
      </c>
      <c r="C20" s="192" t="s">
        <v>158</v>
      </c>
      <c r="D20" s="193">
        <f t="shared" ref="D20:F20" si="5">D41+D62</f>
        <v>16218</v>
      </c>
      <c r="E20" s="194">
        <f t="shared" si="5"/>
        <v>16218</v>
      </c>
      <c r="F20" s="195">
        <f t="shared" si="5"/>
        <v>15090</v>
      </c>
      <c r="G20" s="196">
        <f t="shared" ref="G20:G29" si="6">IF(OR(D20=0,E20=0)," --- ",D20/E20*100-100)</f>
        <v>0</v>
      </c>
      <c r="H20" s="197">
        <f t="shared" ref="H20:H29" si="7">IF(OR(D20=0,E20=0)," --- ",D20-E20)</f>
        <v>0</v>
      </c>
      <c r="I20" s="196">
        <f t="shared" ref="I20:I29" si="8">IF(OR(E20=0,F20=0)," --- ",E20/F20*100-100)</f>
        <v>7.475149105367791</v>
      </c>
      <c r="J20" s="198">
        <f t="shared" ref="J20:J29" si="9">IF(OR(E20=0,F20=0)," --- ",E20-F20)</f>
        <v>1128</v>
      </c>
      <c r="K20" s="199">
        <v>2470</v>
      </c>
      <c r="L20" s="200">
        <v>6</v>
      </c>
      <c r="N20"/>
      <c r="O20"/>
      <c r="P20"/>
      <c r="Q20"/>
      <c r="R20"/>
      <c r="S20"/>
      <c r="T20"/>
    </row>
    <row r="21" spans="1:20" ht="18" customHeight="1" thickBot="1">
      <c r="A21" s="178" t="s">
        <v>1</v>
      </c>
      <c r="B21" s="179" t="s">
        <v>137</v>
      </c>
      <c r="C21" s="180" t="s">
        <v>159</v>
      </c>
      <c r="D21" s="181">
        <f t="shared" ref="D21:F21" si="10">D42+D63</f>
        <v>17305</v>
      </c>
      <c r="E21" s="182">
        <f t="shared" si="10"/>
        <v>17173</v>
      </c>
      <c r="F21" s="183">
        <f t="shared" si="10"/>
        <v>16295</v>
      </c>
      <c r="G21" s="184">
        <f t="shared" si="6"/>
        <v>0.7686484597915495</v>
      </c>
      <c r="H21" s="185">
        <f t="shared" si="7"/>
        <v>132</v>
      </c>
      <c r="I21" s="184">
        <f t="shared" si="8"/>
        <v>5.388155876035583</v>
      </c>
      <c r="J21" s="186">
        <f t="shared" si="9"/>
        <v>878</v>
      </c>
      <c r="K21" s="201">
        <v>2470</v>
      </c>
      <c r="L21" s="202">
        <v>6</v>
      </c>
      <c r="N21"/>
      <c r="O21"/>
      <c r="P21"/>
      <c r="Q21"/>
      <c r="R21"/>
      <c r="S21"/>
      <c r="T21"/>
    </row>
    <row r="22" spans="1:20" ht="18" customHeight="1">
      <c r="A22" s="190" t="s">
        <v>9</v>
      </c>
      <c r="B22" s="191" t="s">
        <v>144</v>
      </c>
      <c r="C22" s="192" t="s">
        <v>160</v>
      </c>
      <c r="D22" s="193">
        <f t="shared" ref="D22:F22" si="11">D43+D64</f>
        <v>16744</v>
      </c>
      <c r="E22" s="194">
        <f t="shared" si="11"/>
        <v>16724</v>
      </c>
      <c r="F22" s="195">
        <f t="shared" si="11"/>
        <v>15934</v>
      </c>
      <c r="G22" s="196">
        <f t="shared" si="6"/>
        <v>0.11958861516383479</v>
      </c>
      <c r="H22" s="197">
        <f t="shared" si="7"/>
        <v>20</v>
      </c>
      <c r="I22" s="196">
        <f t="shared" si="8"/>
        <v>4.9579515501443296</v>
      </c>
      <c r="J22" s="198">
        <f t="shared" si="9"/>
        <v>790</v>
      </c>
      <c r="K22" s="199">
        <v>2388</v>
      </c>
      <c r="L22" s="200">
        <v>7</v>
      </c>
      <c r="N22"/>
      <c r="O22"/>
      <c r="P22"/>
      <c r="Q22"/>
      <c r="R22"/>
      <c r="S22"/>
      <c r="T22"/>
    </row>
    <row r="23" spans="1:20" ht="18" customHeight="1" thickBot="1">
      <c r="A23" s="178" t="s">
        <v>9</v>
      </c>
      <c r="B23" s="179" t="s">
        <v>144</v>
      </c>
      <c r="C23" s="180" t="s">
        <v>161</v>
      </c>
      <c r="D23" s="181">
        <f t="shared" ref="D23:F23" si="12">D44+D65</f>
        <v>15188</v>
      </c>
      <c r="E23" s="182">
        <f t="shared" si="12"/>
        <v>15198</v>
      </c>
      <c r="F23" s="183">
        <f t="shared" si="12"/>
        <v>14668</v>
      </c>
      <c r="G23" s="184">
        <f t="shared" si="6"/>
        <v>-6.5798131333068E-2</v>
      </c>
      <c r="H23" s="185">
        <f t="shared" si="7"/>
        <v>-10</v>
      </c>
      <c r="I23" s="184">
        <f t="shared" si="8"/>
        <v>3.6133078811017185</v>
      </c>
      <c r="J23" s="186">
        <f t="shared" si="9"/>
        <v>530</v>
      </c>
      <c r="K23" s="201">
        <v>2388</v>
      </c>
      <c r="L23" s="202">
        <v>7</v>
      </c>
      <c r="N23"/>
      <c r="O23"/>
      <c r="P23"/>
      <c r="Q23"/>
      <c r="R23"/>
      <c r="S23"/>
      <c r="T23"/>
    </row>
    <row r="24" spans="1:20" ht="18" customHeight="1">
      <c r="A24" s="190" t="s">
        <v>7</v>
      </c>
      <c r="B24" s="191" t="s">
        <v>88</v>
      </c>
      <c r="C24" s="192" t="s">
        <v>162</v>
      </c>
      <c r="D24" s="193">
        <f t="shared" ref="D24:F24" si="13">D45+D66</f>
        <v>15720</v>
      </c>
      <c r="E24" s="194">
        <f t="shared" si="13"/>
        <v>15904</v>
      </c>
      <c r="F24" s="195">
        <f t="shared" si="13"/>
        <v>14894</v>
      </c>
      <c r="G24" s="196">
        <f t="shared" si="6"/>
        <v>-1.1569416498993945</v>
      </c>
      <c r="H24" s="197">
        <f t="shared" si="7"/>
        <v>-184</v>
      </c>
      <c r="I24" s="196">
        <f t="shared" si="8"/>
        <v>6.7812541963206741</v>
      </c>
      <c r="J24" s="198">
        <f t="shared" si="9"/>
        <v>1010</v>
      </c>
      <c r="K24" s="199">
        <v>2387</v>
      </c>
      <c r="L24" s="200">
        <v>8</v>
      </c>
      <c r="N24"/>
      <c r="O24"/>
      <c r="P24"/>
      <c r="Q24"/>
      <c r="R24"/>
      <c r="S24"/>
      <c r="T24"/>
    </row>
    <row r="25" spans="1:20" ht="18" customHeight="1" thickBot="1">
      <c r="A25" s="178" t="s">
        <v>7</v>
      </c>
      <c r="B25" s="179" t="s">
        <v>88</v>
      </c>
      <c r="C25" s="180" t="s">
        <v>163</v>
      </c>
      <c r="D25" s="181">
        <f t="shared" ref="D25:F25" si="14">D46+D67</f>
        <v>15408</v>
      </c>
      <c r="E25" s="182">
        <f t="shared" si="14"/>
        <v>15762</v>
      </c>
      <c r="F25" s="183">
        <f t="shared" si="14"/>
        <v>14806</v>
      </c>
      <c r="G25" s="184">
        <f t="shared" si="6"/>
        <v>-2.2459078797106997</v>
      </c>
      <c r="H25" s="185">
        <f t="shared" si="7"/>
        <v>-354</v>
      </c>
      <c r="I25" s="184">
        <f t="shared" si="8"/>
        <v>6.456841820883426</v>
      </c>
      <c r="J25" s="186">
        <f t="shared" si="9"/>
        <v>956</v>
      </c>
      <c r="K25" s="201">
        <v>2387</v>
      </c>
      <c r="L25" s="202">
        <v>8</v>
      </c>
      <c r="N25"/>
      <c r="O25"/>
      <c r="P25"/>
      <c r="Q25"/>
      <c r="R25"/>
      <c r="S25"/>
      <c r="T25"/>
    </row>
    <row r="26" spans="1:20" ht="18" customHeight="1">
      <c r="A26" s="190" t="s">
        <v>3</v>
      </c>
      <c r="B26" s="191" t="s">
        <v>139</v>
      </c>
      <c r="C26" s="192" t="s">
        <v>164</v>
      </c>
      <c r="D26" s="193">
        <f t="shared" ref="D26:F26" si="15">D47+D68</f>
        <v>14975</v>
      </c>
      <c r="E26" s="194">
        <f t="shared" si="15"/>
        <v>15176</v>
      </c>
      <c r="F26" s="195">
        <f t="shared" si="15"/>
        <v>14325</v>
      </c>
      <c r="G26" s="196">
        <f t="shared" si="6"/>
        <v>-1.3244596731681639</v>
      </c>
      <c r="H26" s="197">
        <f t="shared" si="7"/>
        <v>-201</v>
      </c>
      <c r="I26" s="196">
        <f t="shared" si="8"/>
        <v>5.9406631762652751</v>
      </c>
      <c r="J26" s="198">
        <f t="shared" si="9"/>
        <v>851</v>
      </c>
      <c r="K26" s="199">
        <v>2352</v>
      </c>
      <c r="L26" s="200">
        <v>9</v>
      </c>
      <c r="N26"/>
      <c r="O26"/>
      <c r="P26"/>
      <c r="Q26"/>
      <c r="R26"/>
      <c r="S26"/>
      <c r="T26"/>
    </row>
    <row r="27" spans="1:20" ht="18" customHeight="1" thickBot="1">
      <c r="A27" s="178" t="s">
        <v>3</v>
      </c>
      <c r="B27" s="179" t="s">
        <v>139</v>
      </c>
      <c r="C27" s="180" t="s">
        <v>165</v>
      </c>
      <c r="D27" s="181">
        <f t="shared" ref="D27:F27" si="16">D48+D69</f>
        <v>16232</v>
      </c>
      <c r="E27" s="182">
        <f t="shared" si="16"/>
        <v>16139</v>
      </c>
      <c r="F27" s="183">
        <f t="shared" si="16"/>
        <v>15305</v>
      </c>
      <c r="G27" s="184">
        <f t="shared" si="6"/>
        <v>0.57624388128137127</v>
      </c>
      <c r="H27" s="185">
        <f t="shared" si="7"/>
        <v>93</v>
      </c>
      <c r="I27" s="184">
        <f t="shared" si="8"/>
        <v>5.4491996079712521</v>
      </c>
      <c r="J27" s="186">
        <f t="shared" si="9"/>
        <v>834</v>
      </c>
      <c r="K27" s="201">
        <v>2352</v>
      </c>
      <c r="L27" s="202">
        <v>9</v>
      </c>
      <c r="N27"/>
      <c r="O27"/>
      <c r="P27"/>
      <c r="Q27"/>
      <c r="R27"/>
      <c r="S27"/>
      <c r="T27"/>
    </row>
    <row r="28" spans="1:20" ht="18" customHeight="1">
      <c r="A28" s="190" t="s">
        <v>5</v>
      </c>
      <c r="B28" s="191" t="s">
        <v>141</v>
      </c>
      <c r="C28" s="192" t="s">
        <v>166</v>
      </c>
      <c r="D28" s="193">
        <f t="shared" ref="D28:F28" si="17">D49+D70</f>
        <v>16383</v>
      </c>
      <c r="E28" s="194">
        <f t="shared" si="17"/>
        <v>16426</v>
      </c>
      <c r="F28" s="195">
        <f t="shared" si="17"/>
        <v>15370</v>
      </c>
      <c r="G28" s="196">
        <f t="shared" si="6"/>
        <v>-0.26178010471204516</v>
      </c>
      <c r="H28" s="197">
        <f t="shared" si="7"/>
        <v>-43</v>
      </c>
      <c r="I28" s="196">
        <f t="shared" si="8"/>
        <v>6.8705270006506254</v>
      </c>
      <c r="J28" s="198">
        <f t="shared" si="9"/>
        <v>1056</v>
      </c>
      <c r="K28" s="199">
        <v>2290</v>
      </c>
      <c r="L28" s="200">
        <v>10</v>
      </c>
      <c r="N28"/>
      <c r="O28"/>
      <c r="P28"/>
      <c r="Q28"/>
      <c r="R28"/>
      <c r="S28"/>
      <c r="T28"/>
    </row>
    <row r="29" spans="1:20" ht="18" customHeight="1" thickBot="1">
      <c r="A29" s="178" t="s">
        <v>5</v>
      </c>
      <c r="B29" s="179" t="s">
        <v>141</v>
      </c>
      <c r="C29" s="180" t="s">
        <v>167</v>
      </c>
      <c r="D29" s="181">
        <f t="shared" ref="D29:F29" si="18">D50+D71</f>
        <v>17391</v>
      </c>
      <c r="E29" s="182">
        <f t="shared" si="18"/>
        <v>17545</v>
      </c>
      <c r="F29" s="183">
        <f t="shared" si="18"/>
        <v>16765</v>
      </c>
      <c r="G29" s="184">
        <f t="shared" si="6"/>
        <v>-0.87774294670846587</v>
      </c>
      <c r="H29" s="185">
        <f t="shared" si="7"/>
        <v>-154</v>
      </c>
      <c r="I29" s="184">
        <f t="shared" si="8"/>
        <v>4.652549955263936</v>
      </c>
      <c r="J29" s="186">
        <f t="shared" si="9"/>
        <v>780</v>
      </c>
      <c r="K29" s="201">
        <v>2290</v>
      </c>
      <c r="L29" s="202">
        <v>10</v>
      </c>
      <c r="N29"/>
      <c r="O29"/>
      <c r="P29"/>
      <c r="Q29"/>
      <c r="R29"/>
      <c r="S29"/>
      <c r="T29"/>
    </row>
    <row r="30" spans="1:20" s="89" customFormat="1" ht="22.5" customHeight="1" thickBot="1">
      <c r="A30" s="203" t="s">
        <v>129</v>
      </c>
      <c r="B30" s="211"/>
      <c r="C30" s="205"/>
      <c r="D30" s="204"/>
      <c r="E30" s="204"/>
      <c r="F30" s="204"/>
      <c r="G30" s="204"/>
      <c r="H30" s="204"/>
      <c r="I30" s="204"/>
      <c r="J30" s="204"/>
      <c r="K30" s="205"/>
      <c r="L30" s="214"/>
      <c r="M30" s="88"/>
      <c r="N30"/>
      <c r="O30"/>
      <c r="P30"/>
      <c r="Q30"/>
      <c r="R30"/>
      <c r="S30"/>
      <c r="T30"/>
    </row>
    <row r="31" spans="1:20" ht="18" customHeight="1">
      <c r="A31" s="77" t="s">
        <v>8</v>
      </c>
      <c r="B31" s="159" t="s">
        <v>143</v>
      </c>
      <c r="C31" s="160" t="s">
        <v>148</v>
      </c>
      <c r="D31" s="74">
        <v>12633</v>
      </c>
      <c r="E31" s="75">
        <v>12783</v>
      </c>
      <c r="F31" s="76">
        <v>12410</v>
      </c>
      <c r="G31" s="78">
        <f>IF(OR(D31=0,E31=0)," --- ",D31/E31*100-100)</f>
        <v>-1.1734334663224644</v>
      </c>
      <c r="H31" s="161">
        <f>IF(OR(D31=0,E31=0)," --- ",D31-E31)</f>
        <v>-150</v>
      </c>
      <c r="I31" s="78">
        <f>IF(OR(E31=0,F31=0)," --- ",E31/F31*100-100)</f>
        <v>3.0056406124093513</v>
      </c>
      <c r="J31" s="162">
        <f>IF(OR(E31=0,F31=0)," --- ",E31-F31)</f>
        <v>373</v>
      </c>
      <c r="K31" s="163">
        <v>11620</v>
      </c>
      <c r="L31" s="164">
        <v>1</v>
      </c>
      <c r="N31"/>
      <c r="O31"/>
      <c r="P31"/>
      <c r="Q31"/>
      <c r="R31"/>
      <c r="S31"/>
      <c r="T31"/>
    </row>
    <row r="32" spans="1:20" ht="18" customHeight="1" thickBot="1">
      <c r="A32" s="166" t="s">
        <v>8</v>
      </c>
      <c r="B32" s="167" t="s">
        <v>143</v>
      </c>
      <c r="C32" s="168" t="s">
        <v>149</v>
      </c>
      <c r="D32" s="169">
        <v>11275</v>
      </c>
      <c r="E32" s="170">
        <v>11536</v>
      </c>
      <c r="F32" s="171">
        <v>11547</v>
      </c>
      <c r="G32" s="172">
        <f t="shared" ref="G32:G50" si="19">IF(OR(D32=0,E32=0)," --- ",D32/E32*100-100)</f>
        <v>-2.2624826629680967</v>
      </c>
      <c r="H32" s="173">
        <f t="shared" ref="H32:H50" si="20">IF(OR(D32=0,E32=0)," --- ",D32-E32)</f>
        <v>-261</v>
      </c>
      <c r="I32" s="172">
        <f t="shared" ref="I32:I50" si="21">IF(OR(E32=0,F32=0)," --- ",E32/F32*100-100)</f>
        <v>-9.5262838832596231E-2</v>
      </c>
      <c r="J32" s="174">
        <f t="shared" ref="J32:J50" si="22">IF(OR(E32=0,F32=0)," --- ",E32-F32)</f>
        <v>-11</v>
      </c>
      <c r="K32" s="175">
        <v>11620</v>
      </c>
      <c r="L32" s="176">
        <v>1</v>
      </c>
      <c r="N32"/>
      <c r="O32"/>
      <c r="P32"/>
      <c r="Q32"/>
      <c r="R32"/>
      <c r="S32"/>
      <c r="T32"/>
    </row>
    <row r="33" spans="1:20" ht="18" customHeight="1">
      <c r="A33" s="77" t="s">
        <v>2</v>
      </c>
      <c r="B33" s="159" t="s">
        <v>138</v>
      </c>
      <c r="C33" s="160" t="s">
        <v>150</v>
      </c>
      <c r="D33" s="74">
        <v>12584</v>
      </c>
      <c r="E33" s="75">
        <v>12937</v>
      </c>
      <c r="F33" s="76">
        <v>12623</v>
      </c>
      <c r="G33" s="78">
        <f t="shared" si="19"/>
        <v>-2.7286078689031399</v>
      </c>
      <c r="H33" s="161">
        <f t="shared" si="20"/>
        <v>-353</v>
      </c>
      <c r="I33" s="78">
        <f t="shared" si="21"/>
        <v>2.4875227758852816</v>
      </c>
      <c r="J33" s="162">
        <f t="shared" si="22"/>
        <v>314</v>
      </c>
      <c r="K33" s="177">
        <v>7002</v>
      </c>
      <c r="L33" s="164">
        <v>2</v>
      </c>
      <c r="N33"/>
      <c r="O33"/>
      <c r="P33"/>
      <c r="Q33"/>
      <c r="R33"/>
      <c r="S33"/>
      <c r="T33"/>
    </row>
    <row r="34" spans="1:20" ht="18" customHeight="1" thickBot="1">
      <c r="A34" s="178" t="s">
        <v>2</v>
      </c>
      <c r="B34" s="179" t="s">
        <v>138</v>
      </c>
      <c r="C34" s="180" t="s">
        <v>151</v>
      </c>
      <c r="D34" s="181">
        <v>15173</v>
      </c>
      <c r="E34" s="182">
        <v>15055</v>
      </c>
      <c r="F34" s="183">
        <v>14114</v>
      </c>
      <c r="G34" s="184">
        <f t="shared" si="19"/>
        <v>0.78379275988042707</v>
      </c>
      <c r="H34" s="185">
        <f t="shared" si="20"/>
        <v>118</v>
      </c>
      <c r="I34" s="184">
        <f t="shared" si="21"/>
        <v>6.667139010911157</v>
      </c>
      <c r="J34" s="186">
        <f t="shared" si="22"/>
        <v>941</v>
      </c>
      <c r="K34" s="187">
        <v>7002</v>
      </c>
      <c r="L34" s="188">
        <v>2</v>
      </c>
      <c r="N34"/>
      <c r="O34"/>
      <c r="P34"/>
      <c r="Q34"/>
      <c r="R34"/>
      <c r="S34"/>
      <c r="T34"/>
    </row>
    <row r="35" spans="1:20" ht="18" customHeight="1">
      <c r="A35" s="77" t="s">
        <v>10</v>
      </c>
      <c r="B35" s="159" t="s">
        <v>145</v>
      </c>
      <c r="C35" s="160" t="s">
        <v>152</v>
      </c>
      <c r="D35" s="74">
        <v>12087</v>
      </c>
      <c r="E35" s="75">
        <v>12485</v>
      </c>
      <c r="F35" s="76">
        <v>12110</v>
      </c>
      <c r="G35" s="78">
        <f t="shared" si="19"/>
        <v>-3.1878253904685607</v>
      </c>
      <c r="H35" s="161">
        <f t="shared" si="20"/>
        <v>-398</v>
      </c>
      <c r="I35" s="78">
        <f t="shared" si="21"/>
        <v>3.0966143682906733</v>
      </c>
      <c r="J35" s="162">
        <f t="shared" si="22"/>
        <v>375</v>
      </c>
      <c r="K35" s="163">
        <v>3859</v>
      </c>
      <c r="L35" s="164">
        <v>3</v>
      </c>
      <c r="N35"/>
      <c r="O35"/>
      <c r="P35"/>
      <c r="Q35"/>
      <c r="R35"/>
      <c r="S35"/>
      <c r="T35"/>
    </row>
    <row r="36" spans="1:20" ht="18" customHeight="1" thickBot="1">
      <c r="A36" s="178" t="s">
        <v>10</v>
      </c>
      <c r="B36" s="179" t="s">
        <v>145</v>
      </c>
      <c r="C36" s="180" t="s">
        <v>153</v>
      </c>
      <c r="D36" s="181">
        <v>11355</v>
      </c>
      <c r="E36" s="182">
        <v>11155</v>
      </c>
      <c r="F36" s="183">
        <v>10519</v>
      </c>
      <c r="G36" s="184">
        <f t="shared" si="19"/>
        <v>1.792917974002691</v>
      </c>
      <c r="H36" s="185">
        <f t="shared" si="20"/>
        <v>200</v>
      </c>
      <c r="I36" s="184">
        <f t="shared" si="21"/>
        <v>6.0462021104667798</v>
      </c>
      <c r="J36" s="186">
        <f t="shared" si="22"/>
        <v>636</v>
      </c>
      <c r="K36" s="189">
        <v>3859</v>
      </c>
      <c r="L36" s="188">
        <v>3</v>
      </c>
      <c r="N36"/>
      <c r="O36"/>
      <c r="P36"/>
      <c r="Q36"/>
      <c r="R36"/>
      <c r="S36"/>
      <c r="T36"/>
    </row>
    <row r="37" spans="1:20" ht="18" customHeight="1">
      <c r="A37" s="77" t="s">
        <v>4</v>
      </c>
      <c r="B37" s="159" t="s">
        <v>140</v>
      </c>
      <c r="C37" s="160" t="s">
        <v>154</v>
      </c>
      <c r="D37" s="74">
        <v>13136</v>
      </c>
      <c r="E37" s="75">
        <v>12979</v>
      </c>
      <c r="F37" s="76">
        <v>13424</v>
      </c>
      <c r="G37" s="78">
        <f t="shared" si="19"/>
        <v>1.2096463517990514</v>
      </c>
      <c r="H37" s="161">
        <f t="shared" si="20"/>
        <v>157</v>
      </c>
      <c r="I37" s="78">
        <f t="shared" si="21"/>
        <v>-3.3149582836710323</v>
      </c>
      <c r="J37" s="162">
        <f t="shared" si="22"/>
        <v>-445</v>
      </c>
      <c r="K37" s="177">
        <v>3357</v>
      </c>
      <c r="L37" s="164">
        <v>4</v>
      </c>
      <c r="N37"/>
      <c r="O37"/>
      <c r="P37"/>
      <c r="Q37"/>
      <c r="R37"/>
      <c r="S37"/>
      <c r="T37"/>
    </row>
    <row r="38" spans="1:20" ht="18" customHeight="1" thickBot="1">
      <c r="A38" s="178" t="s">
        <v>4</v>
      </c>
      <c r="B38" s="179" t="s">
        <v>140</v>
      </c>
      <c r="C38" s="180" t="s">
        <v>155</v>
      </c>
      <c r="D38" s="181">
        <v>16053</v>
      </c>
      <c r="E38" s="182">
        <v>16078</v>
      </c>
      <c r="F38" s="183">
        <v>17155</v>
      </c>
      <c r="G38" s="184">
        <f t="shared" si="19"/>
        <v>-0.15549197661400171</v>
      </c>
      <c r="H38" s="185">
        <f t="shared" si="20"/>
        <v>-25</v>
      </c>
      <c r="I38" s="184">
        <f t="shared" si="21"/>
        <v>-6.2780530457592647</v>
      </c>
      <c r="J38" s="186">
        <f t="shared" si="22"/>
        <v>-1077</v>
      </c>
      <c r="K38" s="187">
        <v>3357</v>
      </c>
      <c r="L38" s="188">
        <v>4</v>
      </c>
      <c r="N38"/>
      <c r="O38"/>
      <c r="P38"/>
      <c r="Q38"/>
      <c r="R38"/>
      <c r="S38"/>
      <c r="T38"/>
    </row>
    <row r="39" spans="1:20" ht="18" customHeight="1">
      <c r="A39" s="190" t="s">
        <v>6</v>
      </c>
      <c r="B39" s="191" t="s">
        <v>142</v>
      </c>
      <c r="C39" s="192" t="s">
        <v>156</v>
      </c>
      <c r="D39" s="193">
        <v>12268</v>
      </c>
      <c r="E39" s="194">
        <v>12754</v>
      </c>
      <c r="F39" s="195">
        <v>12760</v>
      </c>
      <c r="G39" s="196">
        <f t="shared" si="19"/>
        <v>-3.8105692331817522</v>
      </c>
      <c r="H39" s="197">
        <f t="shared" si="20"/>
        <v>-486</v>
      </c>
      <c r="I39" s="196">
        <f t="shared" si="21"/>
        <v>-4.7021943573668068E-2</v>
      </c>
      <c r="J39" s="198">
        <f t="shared" si="22"/>
        <v>-6</v>
      </c>
      <c r="K39" s="199">
        <v>2804</v>
      </c>
      <c r="L39" s="200">
        <v>5</v>
      </c>
      <c r="N39"/>
      <c r="O39"/>
      <c r="P39"/>
      <c r="Q39"/>
      <c r="R39"/>
      <c r="S39"/>
      <c r="T39"/>
    </row>
    <row r="40" spans="1:20" ht="18" customHeight="1" thickBot="1">
      <c r="A40" s="178" t="s">
        <v>6</v>
      </c>
      <c r="B40" s="179" t="s">
        <v>142</v>
      </c>
      <c r="C40" s="180" t="s">
        <v>157</v>
      </c>
      <c r="D40" s="181">
        <v>13492</v>
      </c>
      <c r="E40" s="182">
        <v>13668</v>
      </c>
      <c r="F40" s="183">
        <v>13215</v>
      </c>
      <c r="G40" s="184">
        <f t="shared" si="19"/>
        <v>-1.2876792508047998</v>
      </c>
      <c r="H40" s="185">
        <f t="shared" si="20"/>
        <v>-176</v>
      </c>
      <c r="I40" s="184">
        <f t="shared" si="21"/>
        <v>3.4279228149829635</v>
      </c>
      <c r="J40" s="186">
        <f t="shared" si="22"/>
        <v>453</v>
      </c>
      <c r="K40" s="201">
        <v>2804</v>
      </c>
      <c r="L40" s="202">
        <v>5</v>
      </c>
      <c r="N40"/>
      <c r="O40"/>
      <c r="P40"/>
      <c r="Q40"/>
      <c r="R40"/>
      <c r="S40"/>
      <c r="T40"/>
    </row>
    <row r="41" spans="1:20" ht="18" customHeight="1">
      <c r="A41" s="190" t="s">
        <v>1</v>
      </c>
      <c r="B41" s="191" t="s">
        <v>137</v>
      </c>
      <c r="C41" s="192" t="s">
        <v>158</v>
      </c>
      <c r="D41" s="193">
        <v>13362</v>
      </c>
      <c r="E41" s="194">
        <v>13293</v>
      </c>
      <c r="F41" s="195">
        <v>12527</v>
      </c>
      <c r="G41" s="196">
        <f t="shared" si="19"/>
        <v>0.51907018731662902</v>
      </c>
      <c r="H41" s="197">
        <f t="shared" si="20"/>
        <v>69</v>
      </c>
      <c r="I41" s="196">
        <f t="shared" si="21"/>
        <v>6.1147920491737722</v>
      </c>
      <c r="J41" s="198">
        <f t="shared" si="22"/>
        <v>766</v>
      </c>
      <c r="K41" s="199">
        <v>2470</v>
      </c>
      <c r="L41" s="200">
        <v>6</v>
      </c>
      <c r="N41"/>
      <c r="O41"/>
      <c r="P41"/>
      <c r="Q41"/>
      <c r="R41"/>
      <c r="S41"/>
      <c r="T41"/>
    </row>
    <row r="42" spans="1:20" ht="18" customHeight="1" thickBot="1">
      <c r="A42" s="178" t="s">
        <v>1</v>
      </c>
      <c r="B42" s="179" t="s">
        <v>137</v>
      </c>
      <c r="C42" s="180" t="s">
        <v>159</v>
      </c>
      <c r="D42" s="181">
        <v>12202</v>
      </c>
      <c r="E42" s="182">
        <v>11706</v>
      </c>
      <c r="F42" s="183">
        <v>11447</v>
      </c>
      <c r="G42" s="184">
        <f t="shared" si="19"/>
        <v>4.2371433452930205</v>
      </c>
      <c r="H42" s="185">
        <f t="shared" si="20"/>
        <v>496</v>
      </c>
      <c r="I42" s="184">
        <f t="shared" si="21"/>
        <v>2.2626015549925853</v>
      </c>
      <c r="J42" s="186">
        <f t="shared" si="22"/>
        <v>259</v>
      </c>
      <c r="K42" s="201">
        <v>2470</v>
      </c>
      <c r="L42" s="202">
        <v>6</v>
      </c>
      <c r="N42"/>
      <c r="O42"/>
      <c r="P42"/>
      <c r="Q42"/>
      <c r="R42"/>
      <c r="S42"/>
      <c r="T42"/>
    </row>
    <row r="43" spans="1:20" ht="18" customHeight="1">
      <c r="A43" s="190" t="s">
        <v>9</v>
      </c>
      <c r="B43" s="191" t="s">
        <v>144</v>
      </c>
      <c r="C43" s="192" t="s">
        <v>160</v>
      </c>
      <c r="D43" s="193">
        <v>13945</v>
      </c>
      <c r="E43" s="194">
        <v>13816</v>
      </c>
      <c r="F43" s="195">
        <v>13418</v>
      </c>
      <c r="G43" s="196">
        <f t="shared" si="19"/>
        <v>0.93370005790387722</v>
      </c>
      <c r="H43" s="197">
        <f t="shared" si="20"/>
        <v>129</v>
      </c>
      <c r="I43" s="196">
        <f t="shared" si="21"/>
        <v>2.9661648531822777</v>
      </c>
      <c r="J43" s="198">
        <f t="shared" si="22"/>
        <v>398</v>
      </c>
      <c r="K43" s="199">
        <v>2388</v>
      </c>
      <c r="L43" s="200">
        <v>7</v>
      </c>
      <c r="N43"/>
      <c r="O43"/>
      <c r="P43"/>
      <c r="Q43"/>
      <c r="R43"/>
      <c r="S43"/>
      <c r="T43"/>
    </row>
    <row r="44" spans="1:20" ht="18" customHeight="1" thickBot="1">
      <c r="A44" s="178" t="s">
        <v>9</v>
      </c>
      <c r="B44" s="179" t="s">
        <v>144</v>
      </c>
      <c r="C44" s="180" t="s">
        <v>161</v>
      </c>
      <c r="D44" s="181">
        <v>12007</v>
      </c>
      <c r="E44" s="182">
        <v>11910</v>
      </c>
      <c r="F44" s="183">
        <v>11931</v>
      </c>
      <c r="G44" s="184">
        <f t="shared" si="19"/>
        <v>0.81444164567589894</v>
      </c>
      <c r="H44" s="185">
        <f t="shared" si="20"/>
        <v>97</v>
      </c>
      <c r="I44" s="184">
        <f t="shared" si="21"/>
        <v>-0.17601206939905012</v>
      </c>
      <c r="J44" s="186">
        <f t="shared" si="22"/>
        <v>-21</v>
      </c>
      <c r="K44" s="201">
        <v>2388</v>
      </c>
      <c r="L44" s="202">
        <v>7</v>
      </c>
      <c r="N44"/>
      <c r="O44"/>
      <c r="P44"/>
      <c r="Q44"/>
      <c r="R44"/>
      <c r="S44"/>
      <c r="T44"/>
    </row>
    <row r="45" spans="1:20" ht="18" customHeight="1">
      <c r="A45" s="190" t="s">
        <v>7</v>
      </c>
      <c r="B45" s="191" t="s">
        <v>88</v>
      </c>
      <c r="C45" s="192" t="s">
        <v>162</v>
      </c>
      <c r="D45" s="193">
        <v>12861</v>
      </c>
      <c r="E45" s="194">
        <v>13010</v>
      </c>
      <c r="F45" s="195">
        <v>12373</v>
      </c>
      <c r="G45" s="196">
        <f t="shared" si="19"/>
        <v>-1.1452728670253549</v>
      </c>
      <c r="H45" s="197">
        <f t="shared" si="20"/>
        <v>-149</v>
      </c>
      <c r="I45" s="196">
        <f t="shared" si="21"/>
        <v>5.1483067970581118</v>
      </c>
      <c r="J45" s="198">
        <f t="shared" si="22"/>
        <v>637</v>
      </c>
      <c r="K45" s="199">
        <v>2387</v>
      </c>
      <c r="L45" s="200">
        <v>8</v>
      </c>
      <c r="N45"/>
      <c r="O45"/>
      <c r="P45"/>
      <c r="Q45"/>
      <c r="R45"/>
      <c r="S45"/>
      <c r="T45"/>
    </row>
    <row r="46" spans="1:20" ht="18" customHeight="1" thickBot="1">
      <c r="A46" s="178" t="s">
        <v>7</v>
      </c>
      <c r="B46" s="179" t="s">
        <v>88</v>
      </c>
      <c r="C46" s="180" t="s">
        <v>163</v>
      </c>
      <c r="D46" s="181">
        <v>11499</v>
      </c>
      <c r="E46" s="182">
        <v>11631</v>
      </c>
      <c r="F46" s="183">
        <v>11185</v>
      </c>
      <c r="G46" s="184">
        <f t="shared" si="19"/>
        <v>-1.1348981171008461</v>
      </c>
      <c r="H46" s="185">
        <f t="shared" si="20"/>
        <v>-132</v>
      </c>
      <c r="I46" s="184">
        <f t="shared" si="21"/>
        <v>3.9874832364774164</v>
      </c>
      <c r="J46" s="186">
        <f t="shared" si="22"/>
        <v>446</v>
      </c>
      <c r="K46" s="201">
        <v>2387</v>
      </c>
      <c r="L46" s="202">
        <v>8</v>
      </c>
      <c r="N46"/>
      <c r="O46"/>
      <c r="P46"/>
      <c r="Q46"/>
      <c r="R46"/>
      <c r="S46"/>
      <c r="T46"/>
    </row>
    <row r="47" spans="1:20" ht="18" customHeight="1">
      <c r="A47" s="190" t="s">
        <v>3</v>
      </c>
      <c r="B47" s="191" t="s">
        <v>139</v>
      </c>
      <c r="C47" s="192" t="s">
        <v>164</v>
      </c>
      <c r="D47" s="193">
        <v>12206</v>
      </c>
      <c r="E47" s="194">
        <v>12319</v>
      </c>
      <c r="F47" s="195">
        <v>11834</v>
      </c>
      <c r="G47" s="196">
        <f t="shared" si="19"/>
        <v>-0.91728224693562765</v>
      </c>
      <c r="H47" s="197">
        <f t="shared" si="20"/>
        <v>-113</v>
      </c>
      <c r="I47" s="196">
        <f t="shared" si="21"/>
        <v>4.098360655737693</v>
      </c>
      <c r="J47" s="198">
        <f t="shared" si="22"/>
        <v>485</v>
      </c>
      <c r="K47" s="199">
        <v>2352</v>
      </c>
      <c r="L47" s="200">
        <v>9</v>
      </c>
      <c r="N47"/>
      <c r="O47"/>
      <c r="P47"/>
      <c r="Q47"/>
      <c r="R47"/>
      <c r="S47"/>
      <c r="T47"/>
    </row>
    <row r="48" spans="1:20" ht="18" customHeight="1" thickBot="1">
      <c r="A48" s="178" t="s">
        <v>3</v>
      </c>
      <c r="B48" s="179" t="s">
        <v>139</v>
      </c>
      <c r="C48" s="180" t="s">
        <v>165</v>
      </c>
      <c r="D48" s="181">
        <v>12359</v>
      </c>
      <c r="E48" s="182">
        <v>12047</v>
      </c>
      <c r="F48" s="183">
        <v>11917</v>
      </c>
      <c r="G48" s="184">
        <f t="shared" si="19"/>
        <v>2.5898563957831726</v>
      </c>
      <c r="H48" s="185">
        <f t="shared" si="20"/>
        <v>312</v>
      </c>
      <c r="I48" s="184">
        <f t="shared" si="21"/>
        <v>1.090878576823016</v>
      </c>
      <c r="J48" s="186">
        <f t="shared" si="22"/>
        <v>130</v>
      </c>
      <c r="K48" s="201">
        <v>2352</v>
      </c>
      <c r="L48" s="202">
        <v>9</v>
      </c>
      <c r="N48"/>
      <c r="O48"/>
      <c r="P48"/>
      <c r="Q48"/>
      <c r="R48"/>
      <c r="S48"/>
      <c r="T48"/>
    </row>
    <row r="49" spans="1:20" ht="18" customHeight="1">
      <c r="A49" s="190" t="s">
        <v>5</v>
      </c>
      <c r="B49" s="191" t="s">
        <v>141</v>
      </c>
      <c r="C49" s="192" t="s">
        <v>166</v>
      </c>
      <c r="D49" s="193">
        <v>13602</v>
      </c>
      <c r="E49" s="194">
        <v>13587</v>
      </c>
      <c r="F49" s="195">
        <v>12821</v>
      </c>
      <c r="G49" s="196">
        <f t="shared" si="19"/>
        <v>0.11039964672112035</v>
      </c>
      <c r="H49" s="197">
        <f t="shared" si="20"/>
        <v>15</v>
      </c>
      <c r="I49" s="196">
        <f t="shared" si="21"/>
        <v>5.9745729662272709</v>
      </c>
      <c r="J49" s="198">
        <f t="shared" si="22"/>
        <v>766</v>
      </c>
      <c r="K49" s="199">
        <v>2290</v>
      </c>
      <c r="L49" s="200">
        <v>10</v>
      </c>
      <c r="N49"/>
      <c r="O49"/>
      <c r="P49"/>
      <c r="Q49"/>
      <c r="R49"/>
      <c r="S49"/>
      <c r="T49"/>
    </row>
    <row r="50" spans="1:20" ht="18" customHeight="1" thickBot="1">
      <c r="A50" s="178" t="s">
        <v>5</v>
      </c>
      <c r="B50" s="179" t="s">
        <v>141</v>
      </c>
      <c r="C50" s="180" t="s">
        <v>167</v>
      </c>
      <c r="D50" s="181">
        <v>12985</v>
      </c>
      <c r="E50" s="182">
        <v>12841</v>
      </c>
      <c r="F50" s="183">
        <v>12235</v>
      </c>
      <c r="G50" s="184">
        <f t="shared" si="19"/>
        <v>1.1214079900319263</v>
      </c>
      <c r="H50" s="185">
        <f t="shared" si="20"/>
        <v>144</v>
      </c>
      <c r="I50" s="184">
        <f t="shared" si="21"/>
        <v>4.9530036779730153</v>
      </c>
      <c r="J50" s="186">
        <f t="shared" si="22"/>
        <v>606</v>
      </c>
      <c r="K50" s="201">
        <v>2290</v>
      </c>
      <c r="L50" s="202">
        <v>10</v>
      </c>
      <c r="N50"/>
      <c r="O50"/>
      <c r="P50"/>
      <c r="Q50"/>
      <c r="R50"/>
      <c r="S50"/>
      <c r="T50"/>
    </row>
    <row r="51" spans="1:20" s="89" customFormat="1" ht="22.5" customHeight="1" thickBot="1">
      <c r="A51" s="206" t="s">
        <v>130</v>
      </c>
      <c r="B51" s="212"/>
      <c r="C51" s="208"/>
      <c r="D51" s="207"/>
      <c r="E51" s="207"/>
      <c r="F51" s="207"/>
      <c r="G51" s="207"/>
      <c r="H51" s="207"/>
      <c r="I51" s="207"/>
      <c r="J51" s="207"/>
      <c r="K51" s="208"/>
      <c r="L51" s="209"/>
      <c r="M51" s="88"/>
      <c r="N51"/>
      <c r="O51"/>
      <c r="P51"/>
      <c r="Q51"/>
      <c r="R51"/>
      <c r="S51"/>
      <c r="T51"/>
    </row>
    <row r="52" spans="1:20" ht="18" customHeight="1">
      <c r="A52" s="77" t="s">
        <v>8</v>
      </c>
      <c r="B52" s="159" t="s">
        <v>143</v>
      </c>
      <c r="C52" s="160" t="s">
        <v>148</v>
      </c>
      <c r="D52" s="74">
        <v>2836</v>
      </c>
      <c r="E52" s="75">
        <v>2898</v>
      </c>
      <c r="F52" s="76">
        <v>2475</v>
      </c>
      <c r="G52" s="78">
        <f>IF(OR(D52=0,E52=0)," --- ",D52/E52*100-100)</f>
        <v>-2.1394064872325771</v>
      </c>
      <c r="H52" s="161">
        <f>IF(OR(D52=0,E52=0)," --- ",D52-E52)</f>
        <v>-62</v>
      </c>
      <c r="I52" s="78">
        <f>IF(OR(E52=0,F52=0)," --- ",E52/F52*100-100)</f>
        <v>17.090909090909093</v>
      </c>
      <c r="J52" s="162">
        <f>IF(OR(E52=0,F52=0)," --- ",E52-F52)</f>
        <v>423</v>
      </c>
      <c r="K52" s="163">
        <v>11620</v>
      </c>
      <c r="L52" s="164">
        <v>1</v>
      </c>
      <c r="N52"/>
      <c r="O52"/>
      <c r="P52"/>
      <c r="Q52"/>
      <c r="R52"/>
      <c r="S52"/>
      <c r="T52"/>
    </row>
    <row r="53" spans="1:20" ht="18" customHeight="1" thickBot="1">
      <c r="A53" s="166" t="s">
        <v>8</v>
      </c>
      <c r="B53" s="167" t="s">
        <v>143</v>
      </c>
      <c r="C53" s="168" t="s">
        <v>149</v>
      </c>
      <c r="D53" s="169">
        <v>3815</v>
      </c>
      <c r="E53" s="170">
        <v>4082</v>
      </c>
      <c r="F53" s="171">
        <v>3588</v>
      </c>
      <c r="G53" s="172">
        <f t="shared" ref="G53:G71" si="23">IF(OR(D53=0,E53=0)," --- ",D53/E53*100-100)</f>
        <v>-6.5409113179813829</v>
      </c>
      <c r="H53" s="173">
        <f t="shared" ref="H53:H71" si="24">IF(OR(D53=0,E53=0)," --- ",D53-E53)</f>
        <v>-267</v>
      </c>
      <c r="I53" s="172">
        <f t="shared" ref="I53:I71" si="25">IF(OR(E53=0,F53=0)," --- ",E53/F53*100-100)</f>
        <v>13.768115942028984</v>
      </c>
      <c r="J53" s="174">
        <f t="shared" ref="J53:J71" si="26">IF(OR(E53=0,F53=0)," --- ",E53-F53)</f>
        <v>494</v>
      </c>
      <c r="K53" s="175">
        <v>11620</v>
      </c>
      <c r="L53" s="176">
        <v>1</v>
      </c>
      <c r="N53"/>
      <c r="O53"/>
      <c r="P53"/>
      <c r="Q53"/>
      <c r="R53"/>
      <c r="S53"/>
      <c r="T53"/>
    </row>
    <row r="54" spans="1:20" ht="18" customHeight="1">
      <c r="A54" s="77" t="s">
        <v>2</v>
      </c>
      <c r="B54" s="159" t="s">
        <v>138</v>
      </c>
      <c r="C54" s="160" t="s">
        <v>150</v>
      </c>
      <c r="D54" s="74">
        <v>2807</v>
      </c>
      <c r="E54" s="75">
        <v>2861</v>
      </c>
      <c r="F54" s="76">
        <v>2540</v>
      </c>
      <c r="G54" s="78">
        <f t="shared" si="23"/>
        <v>-1.88745193988116</v>
      </c>
      <c r="H54" s="161">
        <f t="shared" si="24"/>
        <v>-54</v>
      </c>
      <c r="I54" s="78">
        <f t="shared" si="25"/>
        <v>12.637795275590548</v>
      </c>
      <c r="J54" s="162">
        <f t="shared" si="26"/>
        <v>321</v>
      </c>
      <c r="K54" s="177">
        <v>7002</v>
      </c>
      <c r="L54" s="164">
        <v>2</v>
      </c>
      <c r="N54"/>
      <c r="O54"/>
      <c r="P54"/>
      <c r="Q54"/>
      <c r="R54"/>
      <c r="S54"/>
      <c r="T54"/>
    </row>
    <row r="55" spans="1:20" ht="18" customHeight="1" thickBot="1">
      <c r="A55" s="178" t="s">
        <v>2</v>
      </c>
      <c r="B55" s="179" t="s">
        <v>138</v>
      </c>
      <c r="C55" s="180" t="s">
        <v>151</v>
      </c>
      <c r="D55" s="181">
        <v>4439</v>
      </c>
      <c r="E55" s="182">
        <v>4743</v>
      </c>
      <c r="F55" s="183">
        <v>4347</v>
      </c>
      <c r="G55" s="184">
        <f t="shared" si="23"/>
        <v>-6.4094454986295659</v>
      </c>
      <c r="H55" s="185">
        <f t="shared" si="24"/>
        <v>-304</v>
      </c>
      <c r="I55" s="184">
        <f t="shared" si="25"/>
        <v>9.1097308488612896</v>
      </c>
      <c r="J55" s="186">
        <f t="shared" si="26"/>
        <v>396</v>
      </c>
      <c r="K55" s="187">
        <v>7002</v>
      </c>
      <c r="L55" s="188">
        <v>2</v>
      </c>
      <c r="N55"/>
      <c r="O55"/>
      <c r="P55"/>
      <c r="Q55"/>
      <c r="R55"/>
      <c r="S55"/>
      <c r="T55"/>
    </row>
    <row r="56" spans="1:20" ht="18" customHeight="1">
      <c r="A56" s="77" t="s">
        <v>10</v>
      </c>
      <c r="B56" s="159" t="s">
        <v>145</v>
      </c>
      <c r="C56" s="160" t="s">
        <v>152</v>
      </c>
      <c r="D56" s="74">
        <v>2774</v>
      </c>
      <c r="E56" s="75">
        <v>2841</v>
      </c>
      <c r="F56" s="76">
        <v>2557</v>
      </c>
      <c r="G56" s="78">
        <f t="shared" si="23"/>
        <v>-2.358324533614919</v>
      </c>
      <c r="H56" s="161">
        <f t="shared" si="24"/>
        <v>-67</v>
      </c>
      <c r="I56" s="78">
        <f t="shared" si="25"/>
        <v>11.106765741102848</v>
      </c>
      <c r="J56" s="162">
        <f t="shared" si="26"/>
        <v>284</v>
      </c>
      <c r="K56" s="163">
        <v>3859</v>
      </c>
      <c r="L56" s="164">
        <v>3</v>
      </c>
      <c r="N56"/>
      <c r="O56"/>
      <c r="P56"/>
      <c r="Q56"/>
      <c r="R56"/>
      <c r="S56"/>
      <c r="T56"/>
    </row>
    <row r="57" spans="1:20" ht="18" customHeight="1" thickBot="1">
      <c r="A57" s="178" t="s">
        <v>10</v>
      </c>
      <c r="B57" s="179" t="s">
        <v>145</v>
      </c>
      <c r="C57" s="180" t="s">
        <v>153</v>
      </c>
      <c r="D57" s="181">
        <v>3707</v>
      </c>
      <c r="E57" s="182">
        <v>4191</v>
      </c>
      <c r="F57" s="183">
        <v>3628</v>
      </c>
      <c r="G57" s="184">
        <f t="shared" si="23"/>
        <v>-11.548556430446197</v>
      </c>
      <c r="H57" s="185">
        <f t="shared" si="24"/>
        <v>-484</v>
      </c>
      <c r="I57" s="184">
        <f t="shared" si="25"/>
        <v>15.518191841234838</v>
      </c>
      <c r="J57" s="186">
        <f t="shared" si="26"/>
        <v>563</v>
      </c>
      <c r="K57" s="189">
        <v>3859</v>
      </c>
      <c r="L57" s="188">
        <v>3</v>
      </c>
      <c r="N57"/>
      <c r="O57"/>
      <c r="P57"/>
      <c r="Q57"/>
      <c r="R57"/>
      <c r="S57"/>
      <c r="T57"/>
    </row>
    <row r="58" spans="1:20" ht="18" customHeight="1">
      <c r="A58" s="77" t="s">
        <v>4</v>
      </c>
      <c r="B58" s="159" t="s">
        <v>140</v>
      </c>
      <c r="C58" s="160" t="s">
        <v>154</v>
      </c>
      <c r="D58" s="74">
        <v>2790</v>
      </c>
      <c r="E58" s="75">
        <v>2853</v>
      </c>
      <c r="F58" s="76">
        <v>2553</v>
      </c>
      <c r="G58" s="78">
        <f t="shared" si="23"/>
        <v>-2.2082018927444835</v>
      </c>
      <c r="H58" s="161">
        <f t="shared" si="24"/>
        <v>-63</v>
      </c>
      <c r="I58" s="78">
        <f t="shared" si="25"/>
        <v>11.750881316098713</v>
      </c>
      <c r="J58" s="162">
        <f t="shared" si="26"/>
        <v>300</v>
      </c>
      <c r="K58" s="177">
        <v>3357</v>
      </c>
      <c r="L58" s="164">
        <v>4</v>
      </c>
      <c r="N58"/>
      <c r="O58"/>
      <c r="P58"/>
      <c r="Q58"/>
      <c r="R58"/>
      <c r="S58"/>
      <c r="T58"/>
    </row>
    <row r="59" spans="1:20" ht="18" customHeight="1" thickBot="1">
      <c r="A59" s="178" t="s">
        <v>4</v>
      </c>
      <c r="B59" s="179" t="s">
        <v>140</v>
      </c>
      <c r="C59" s="180" t="s">
        <v>155</v>
      </c>
      <c r="D59" s="181">
        <v>4030</v>
      </c>
      <c r="E59" s="182">
        <v>4245</v>
      </c>
      <c r="F59" s="183">
        <v>3860</v>
      </c>
      <c r="G59" s="184">
        <f t="shared" si="23"/>
        <v>-5.0647820965842243</v>
      </c>
      <c r="H59" s="185">
        <f t="shared" si="24"/>
        <v>-215</v>
      </c>
      <c r="I59" s="184">
        <f t="shared" si="25"/>
        <v>9.9740932642486939</v>
      </c>
      <c r="J59" s="186">
        <f t="shared" si="26"/>
        <v>385</v>
      </c>
      <c r="K59" s="187">
        <v>3357</v>
      </c>
      <c r="L59" s="188">
        <v>4</v>
      </c>
      <c r="N59"/>
      <c r="O59"/>
      <c r="P59"/>
      <c r="Q59"/>
      <c r="R59"/>
      <c r="S59"/>
      <c r="T59"/>
    </row>
    <row r="60" spans="1:20" ht="18" customHeight="1">
      <c r="A60" s="190" t="s">
        <v>6</v>
      </c>
      <c r="B60" s="191" t="s">
        <v>142</v>
      </c>
      <c r="C60" s="192" t="s">
        <v>156</v>
      </c>
      <c r="D60" s="193">
        <v>2722</v>
      </c>
      <c r="E60" s="194">
        <v>2789</v>
      </c>
      <c r="F60" s="195">
        <v>2549</v>
      </c>
      <c r="G60" s="196">
        <f t="shared" si="23"/>
        <v>-2.4022947292936578</v>
      </c>
      <c r="H60" s="197">
        <f t="shared" si="24"/>
        <v>-67</v>
      </c>
      <c r="I60" s="196">
        <f t="shared" si="25"/>
        <v>9.4154570419772341</v>
      </c>
      <c r="J60" s="198">
        <f t="shared" si="26"/>
        <v>240</v>
      </c>
      <c r="K60" s="199">
        <v>2804</v>
      </c>
      <c r="L60" s="200">
        <v>5</v>
      </c>
      <c r="N60"/>
      <c r="O60"/>
      <c r="P60"/>
      <c r="Q60"/>
      <c r="R60"/>
      <c r="S60"/>
      <c r="T60"/>
    </row>
    <row r="61" spans="1:20" ht="18" customHeight="1" thickBot="1">
      <c r="A61" s="178" t="s">
        <v>6</v>
      </c>
      <c r="B61" s="179" t="s">
        <v>142</v>
      </c>
      <c r="C61" s="180" t="s">
        <v>157</v>
      </c>
      <c r="D61" s="181">
        <v>4081</v>
      </c>
      <c r="E61" s="182">
        <v>4333</v>
      </c>
      <c r="F61" s="183">
        <v>3975</v>
      </c>
      <c r="G61" s="184">
        <f t="shared" si="23"/>
        <v>-5.8158319870759243</v>
      </c>
      <c r="H61" s="185">
        <f t="shared" si="24"/>
        <v>-252</v>
      </c>
      <c r="I61" s="184">
        <f t="shared" si="25"/>
        <v>9.0062893081761075</v>
      </c>
      <c r="J61" s="186">
        <f t="shared" si="26"/>
        <v>358</v>
      </c>
      <c r="K61" s="201">
        <v>2804</v>
      </c>
      <c r="L61" s="202">
        <v>5</v>
      </c>
      <c r="N61"/>
      <c r="O61"/>
      <c r="P61"/>
      <c r="Q61"/>
      <c r="R61"/>
      <c r="S61"/>
      <c r="T61"/>
    </row>
    <row r="62" spans="1:20" ht="18" customHeight="1">
      <c r="A62" s="190" t="s">
        <v>1</v>
      </c>
      <c r="B62" s="191" t="s">
        <v>137</v>
      </c>
      <c r="C62" s="192" t="s">
        <v>158</v>
      </c>
      <c r="D62" s="193">
        <v>2856</v>
      </c>
      <c r="E62" s="194">
        <v>2925</v>
      </c>
      <c r="F62" s="195">
        <v>2563</v>
      </c>
      <c r="G62" s="196">
        <f t="shared" si="23"/>
        <v>-2.3589743589743648</v>
      </c>
      <c r="H62" s="197">
        <f t="shared" si="24"/>
        <v>-69</v>
      </c>
      <c r="I62" s="196">
        <f t="shared" si="25"/>
        <v>14.124073351541156</v>
      </c>
      <c r="J62" s="198">
        <f t="shared" si="26"/>
        <v>362</v>
      </c>
      <c r="K62" s="199">
        <v>2470</v>
      </c>
      <c r="L62" s="200">
        <v>6</v>
      </c>
      <c r="N62"/>
      <c r="O62"/>
      <c r="P62"/>
      <c r="Q62"/>
      <c r="R62"/>
      <c r="S62"/>
      <c r="T62"/>
    </row>
    <row r="63" spans="1:20" ht="18" customHeight="1" thickBot="1">
      <c r="A63" s="178" t="s">
        <v>1</v>
      </c>
      <c r="B63" s="179" t="s">
        <v>137</v>
      </c>
      <c r="C63" s="180" t="s">
        <v>159</v>
      </c>
      <c r="D63" s="181">
        <v>5103</v>
      </c>
      <c r="E63" s="182">
        <v>5467</v>
      </c>
      <c r="F63" s="183">
        <v>4848</v>
      </c>
      <c r="G63" s="184">
        <f t="shared" si="23"/>
        <v>-6.6581306017925783</v>
      </c>
      <c r="H63" s="185">
        <f t="shared" si="24"/>
        <v>-364</v>
      </c>
      <c r="I63" s="184">
        <f>IF(OR(E63=0,F63=0)," --- ",E63/F63*100-100)</f>
        <v>12.768151815181511</v>
      </c>
      <c r="J63" s="186">
        <f t="shared" si="26"/>
        <v>619</v>
      </c>
      <c r="K63" s="201">
        <v>2470</v>
      </c>
      <c r="L63" s="202">
        <v>6</v>
      </c>
      <c r="N63"/>
      <c r="O63"/>
      <c r="P63"/>
      <c r="Q63"/>
      <c r="R63"/>
      <c r="S63"/>
      <c r="T63"/>
    </row>
    <row r="64" spans="1:20" ht="18" customHeight="1">
      <c r="A64" s="190" t="s">
        <v>9</v>
      </c>
      <c r="B64" s="191" t="s">
        <v>144</v>
      </c>
      <c r="C64" s="192" t="s">
        <v>160</v>
      </c>
      <c r="D64" s="193">
        <v>2799</v>
      </c>
      <c r="E64" s="194">
        <v>2908</v>
      </c>
      <c r="F64" s="195">
        <v>2516</v>
      </c>
      <c r="G64" s="196">
        <f t="shared" si="23"/>
        <v>-3.7482806052269666</v>
      </c>
      <c r="H64" s="197">
        <f t="shared" si="24"/>
        <v>-109</v>
      </c>
      <c r="I64" s="196">
        <f t="shared" si="25"/>
        <v>15.580286168521468</v>
      </c>
      <c r="J64" s="198">
        <f t="shared" si="26"/>
        <v>392</v>
      </c>
      <c r="K64" s="199">
        <v>2388</v>
      </c>
      <c r="L64" s="200">
        <v>7</v>
      </c>
      <c r="N64"/>
      <c r="O64"/>
      <c r="P64"/>
      <c r="Q64"/>
      <c r="R64"/>
      <c r="S64"/>
      <c r="T64"/>
    </row>
    <row r="65" spans="1:20" ht="18" customHeight="1" thickBot="1">
      <c r="A65" s="178" t="s">
        <v>9</v>
      </c>
      <c r="B65" s="179" t="s">
        <v>144</v>
      </c>
      <c r="C65" s="180" t="s">
        <v>161</v>
      </c>
      <c r="D65" s="181">
        <v>3181</v>
      </c>
      <c r="E65" s="182">
        <v>3288</v>
      </c>
      <c r="F65" s="183">
        <v>2737</v>
      </c>
      <c r="G65" s="184">
        <f t="shared" si="23"/>
        <v>-3.2542579075425806</v>
      </c>
      <c r="H65" s="185">
        <f t="shared" si="24"/>
        <v>-107</v>
      </c>
      <c r="I65" s="184">
        <f t="shared" si="25"/>
        <v>20.131530873218864</v>
      </c>
      <c r="J65" s="186">
        <f t="shared" si="26"/>
        <v>551</v>
      </c>
      <c r="K65" s="201">
        <v>2388</v>
      </c>
      <c r="L65" s="202">
        <v>7</v>
      </c>
      <c r="N65"/>
      <c r="O65"/>
      <c r="P65"/>
      <c r="Q65"/>
      <c r="R65"/>
      <c r="S65"/>
      <c r="T65"/>
    </row>
    <row r="66" spans="1:20" ht="18" customHeight="1">
      <c r="A66" s="190" t="s">
        <v>7</v>
      </c>
      <c r="B66" s="191" t="s">
        <v>88</v>
      </c>
      <c r="C66" s="192" t="s">
        <v>162</v>
      </c>
      <c r="D66" s="193">
        <v>2859</v>
      </c>
      <c r="E66" s="194">
        <v>2894</v>
      </c>
      <c r="F66" s="195">
        <v>2521</v>
      </c>
      <c r="G66" s="196">
        <f t="shared" si="23"/>
        <v>-1.2093987560469941</v>
      </c>
      <c r="H66" s="197">
        <f t="shared" si="24"/>
        <v>-35</v>
      </c>
      <c r="I66" s="196">
        <f t="shared" si="25"/>
        <v>14.795715985719966</v>
      </c>
      <c r="J66" s="198">
        <f t="shared" si="26"/>
        <v>373</v>
      </c>
      <c r="K66" s="199">
        <v>2387</v>
      </c>
      <c r="L66" s="200">
        <v>8</v>
      </c>
      <c r="N66"/>
      <c r="O66"/>
      <c r="P66"/>
      <c r="Q66"/>
      <c r="R66"/>
      <c r="S66"/>
      <c r="T66"/>
    </row>
    <row r="67" spans="1:20" ht="18" customHeight="1" thickBot="1">
      <c r="A67" s="178" t="s">
        <v>7</v>
      </c>
      <c r="B67" s="179" t="s">
        <v>88</v>
      </c>
      <c r="C67" s="180" t="s">
        <v>163</v>
      </c>
      <c r="D67" s="181">
        <v>3909</v>
      </c>
      <c r="E67" s="182">
        <v>4131</v>
      </c>
      <c r="F67" s="183">
        <v>3621</v>
      </c>
      <c r="G67" s="184">
        <f t="shared" si="23"/>
        <v>-5.3740014524328217</v>
      </c>
      <c r="H67" s="185">
        <f t="shared" si="24"/>
        <v>-222</v>
      </c>
      <c r="I67" s="184">
        <f t="shared" si="25"/>
        <v>14.08450704225352</v>
      </c>
      <c r="J67" s="186">
        <f t="shared" si="26"/>
        <v>510</v>
      </c>
      <c r="K67" s="201">
        <v>2387</v>
      </c>
      <c r="L67" s="202">
        <v>8</v>
      </c>
      <c r="N67"/>
      <c r="O67"/>
      <c r="P67"/>
      <c r="Q67"/>
      <c r="R67"/>
      <c r="S67"/>
      <c r="T67"/>
    </row>
    <row r="68" spans="1:20" ht="18" customHeight="1">
      <c r="A68" s="190" t="s">
        <v>3</v>
      </c>
      <c r="B68" s="191" t="s">
        <v>139</v>
      </c>
      <c r="C68" s="192" t="s">
        <v>164</v>
      </c>
      <c r="D68" s="193">
        <v>2769</v>
      </c>
      <c r="E68" s="194">
        <v>2857</v>
      </c>
      <c r="F68" s="195">
        <v>2491</v>
      </c>
      <c r="G68" s="196">
        <f t="shared" si="23"/>
        <v>-3.0801540077003864</v>
      </c>
      <c r="H68" s="197">
        <f t="shared" si="24"/>
        <v>-88</v>
      </c>
      <c r="I68" s="196">
        <f t="shared" si="25"/>
        <v>14.692894419911681</v>
      </c>
      <c r="J68" s="198">
        <f t="shared" si="26"/>
        <v>366</v>
      </c>
      <c r="K68" s="199">
        <v>2352</v>
      </c>
      <c r="L68" s="200">
        <v>9</v>
      </c>
      <c r="N68"/>
      <c r="O68"/>
      <c r="P68"/>
      <c r="Q68"/>
      <c r="R68"/>
      <c r="S68"/>
      <c r="T68"/>
    </row>
    <row r="69" spans="1:20" ht="18" customHeight="1" thickBot="1">
      <c r="A69" s="178" t="s">
        <v>3</v>
      </c>
      <c r="B69" s="179" t="s">
        <v>139</v>
      </c>
      <c r="C69" s="180" t="s">
        <v>165</v>
      </c>
      <c r="D69" s="181">
        <v>3873</v>
      </c>
      <c r="E69" s="182">
        <v>4092</v>
      </c>
      <c r="F69" s="183">
        <v>3388</v>
      </c>
      <c r="G69" s="184">
        <f t="shared" si="23"/>
        <v>-5.3519061583577638</v>
      </c>
      <c r="H69" s="185">
        <f t="shared" si="24"/>
        <v>-219</v>
      </c>
      <c r="I69" s="184">
        <f t="shared" si="25"/>
        <v>20.779220779220793</v>
      </c>
      <c r="J69" s="186">
        <f t="shared" si="26"/>
        <v>704</v>
      </c>
      <c r="K69" s="201">
        <v>2352</v>
      </c>
      <c r="L69" s="202">
        <v>9</v>
      </c>
      <c r="N69"/>
      <c r="O69"/>
      <c r="P69"/>
      <c r="Q69"/>
      <c r="R69"/>
      <c r="S69"/>
      <c r="T69"/>
    </row>
    <row r="70" spans="1:20" ht="18" customHeight="1">
      <c r="A70" s="190" t="s">
        <v>5</v>
      </c>
      <c r="B70" s="191" t="s">
        <v>141</v>
      </c>
      <c r="C70" s="192" t="s">
        <v>166</v>
      </c>
      <c r="D70" s="193">
        <v>2781</v>
      </c>
      <c r="E70" s="194">
        <v>2839</v>
      </c>
      <c r="F70" s="195">
        <v>2549</v>
      </c>
      <c r="G70" s="196">
        <f t="shared" si="23"/>
        <v>-2.0429728777738632</v>
      </c>
      <c r="H70" s="197">
        <f t="shared" si="24"/>
        <v>-58</v>
      </c>
      <c r="I70" s="196">
        <f t="shared" si="25"/>
        <v>11.377010592389183</v>
      </c>
      <c r="J70" s="198">
        <f t="shared" si="26"/>
        <v>290</v>
      </c>
      <c r="K70" s="199">
        <v>2290</v>
      </c>
      <c r="L70" s="200">
        <v>10</v>
      </c>
      <c r="N70"/>
      <c r="O70"/>
      <c r="P70"/>
      <c r="Q70"/>
      <c r="R70"/>
      <c r="S70"/>
      <c r="T70"/>
    </row>
    <row r="71" spans="1:20" ht="18" customHeight="1" thickBot="1">
      <c r="A71" s="178" t="s">
        <v>5</v>
      </c>
      <c r="B71" s="179" t="s">
        <v>141</v>
      </c>
      <c r="C71" s="180" t="s">
        <v>167</v>
      </c>
      <c r="D71" s="181">
        <v>4406</v>
      </c>
      <c r="E71" s="182">
        <v>4704</v>
      </c>
      <c r="F71" s="183">
        <v>4530</v>
      </c>
      <c r="G71" s="184">
        <f t="shared" si="23"/>
        <v>-6.3350340136054513</v>
      </c>
      <c r="H71" s="185">
        <f t="shared" si="24"/>
        <v>-298</v>
      </c>
      <c r="I71" s="184">
        <f t="shared" si="25"/>
        <v>3.8410596026489969</v>
      </c>
      <c r="J71" s="186">
        <f t="shared" si="26"/>
        <v>174</v>
      </c>
      <c r="K71" s="201">
        <v>2290</v>
      </c>
      <c r="L71" s="202">
        <v>10</v>
      </c>
      <c r="N71"/>
      <c r="O71"/>
      <c r="P71"/>
      <c r="Q71"/>
      <c r="R71"/>
      <c r="S71"/>
      <c r="T71"/>
    </row>
    <row r="72" spans="1:20">
      <c r="A72" s="92" t="s">
        <v>131</v>
      </c>
      <c r="N72"/>
      <c r="O72"/>
      <c r="P72"/>
      <c r="Q72"/>
      <c r="R72"/>
      <c r="S72"/>
      <c r="T72"/>
    </row>
    <row r="73" spans="1:20" ht="6.75" customHeight="1">
      <c r="E73" s="165"/>
      <c r="F73" s="165"/>
      <c r="N73"/>
      <c r="O73"/>
      <c r="P73"/>
      <c r="Q73"/>
      <c r="R73"/>
      <c r="S73"/>
      <c r="T73"/>
    </row>
    <row r="74" spans="1:20" ht="12.75">
      <c r="L74" s="224" t="s">
        <v>73</v>
      </c>
      <c r="N74"/>
      <c r="O74"/>
      <c r="P74"/>
      <c r="Q74"/>
      <c r="R74"/>
      <c r="S74"/>
      <c r="T74"/>
    </row>
    <row r="75" spans="1:20" ht="12.75">
      <c r="N75"/>
      <c r="O75"/>
      <c r="P75"/>
      <c r="Q75"/>
      <c r="R75"/>
      <c r="S75"/>
      <c r="T75"/>
    </row>
    <row r="76" spans="1:20" ht="12.75">
      <c r="N76"/>
      <c r="O76"/>
      <c r="P76"/>
      <c r="Q76"/>
      <c r="R76"/>
      <c r="S76"/>
      <c r="T76"/>
    </row>
    <row r="77" spans="1:20" ht="12.75">
      <c r="N77"/>
      <c r="O77"/>
      <c r="P77"/>
      <c r="Q77"/>
      <c r="R77"/>
      <c r="S77"/>
      <c r="T77"/>
    </row>
    <row r="78" spans="1:20" ht="12.75">
      <c r="N78"/>
      <c r="O78"/>
      <c r="P78"/>
      <c r="Q78"/>
      <c r="R78"/>
      <c r="S78"/>
      <c r="T78"/>
    </row>
    <row r="79" spans="1:20" ht="12.75">
      <c r="N79"/>
      <c r="O79"/>
      <c r="P79"/>
      <c r="Q79"/>
      <c r="R79"/>
      <c r="S79"/>
      <c r="T79"/>
    </row>
    <row r="80" spans="1:20" ht="12.75">
      <c r="N80"/>
      <c r="O80"/>
      <c r="P80"/>
      <c r="Q80"/>
      <c r="R80"/>
      <c r="S80"/>
      <c r="T80"/>
    </row>
    <row r="81" spans="14:20" ht="12.75">
      <c r="N81"/>
      <c r="O81"/>
      <c r="P81"/>
      <c r="Q81"/>
      <c r="R81"/>
      <c r="S81"/>
      <c r="T81"/>
    </row>
    <row r="82" spans="14:20" ht="12.75">
      <c r="N82"/>
      <c r="O82"/>
      <c r="P82"/>
      <c r="Q82"/>
      <c r="R82"/>
      <c r="S82"/>
      <c r="T82"/>
    </row>
    <row r="83" spans="14:20" ht="12.75">
      <c r="N83"/>
      <c r="O83"/>
      <c r="P83"/>
      <c r="Q83"/>
      <c r="R83"/>
      <c r="S83"/>
      <c r="T83"/>
    </row>
    <row r="84" spans="14:20" ht="12.75">
      <c r="N84"/>
      <c r="O84"/>
      <c r="P84"/>
      <c r="Q84"/>
      <c r="R84"/>
      <c r="S84"/>
      <c r="T84"/>
    </row>
    <row r="85" spans="14:20" ht="12.75">
      <c r="N85"/>
      <c r="O85"/>
      <c r="P85"/>
      <c r="Q85"/>
      <c r="R85"/>
      <c r="S85"/>
      <c r="T85"/>
    </row>
    <row r="86" spans="14:20" ht="12.75">
      <c r="N86"/>
      <c r="O86"/>
      <c r="P86"/>
      <c r="Q86"/>
      <c r="R86"/>
      <c r="S86"/>
      <c r="T86"/>
    </row>
    <row r="87" spans="14:20" ht="12.75">
      <c r="N87"/>
      <c r="O87"/>
      <c r="P87"/>
      <c r="Q87"/>
      <c r="R87"/>
      <c r="S87"/>
      <c r="T87"/>
    </row>
    <row r="88" spans="14:20" ht="12.75">
      <c r="N88"/>
      <c r="O88"/>
      <c r="P88"/>
      <c r="Q88"/>
      <c r="R88"/>
      <c r="S88"/>
      <c r="T88"/>
    </row>
    <row r="89" spans="14:20" ht="12.75">
      <c r="N89"/>
      <c r="O89"/>
      <c r="P89"/>
      <c r="Q89"/>
      <c r="R89"/>
      <c r="S89"/>
      <c r="T89"/>
    </row>
    <row r="90" spans="14:20" ht="12.75">
      <c r="N90"/>
      <c r="O90"/>
      <c r="P90"/>
      <c r="Q90"/>
      <c r="R90"/>
      <c r="S90"/>
      <c r="T90"/>
    </row>
    <row r="91" spans="14:20" ht="12.75">
      <c r="N91"/>
      <c r="O91"/>
      <c r="P91"/>
      <c r="Q91"/>
      <c r="R91"/>
      <c r="S91"/>
      <c r="T91"/>
    </row>
    <row r="92" spans="14:20" ht="12.75">
      <c r="N92"/>
      <c r="O92"/>
      <c r="P92"/>
      <c r="Q92"/>
      <c r="R92"/>
      <c r="S92"/>
      <c r="T92"/>
    </row>
    <row r="93" spans="14:20" ht="12.75">
      <c r="N93"/>
      <c r="O93"/>
      <c r="P93"/>
      <c r="Q93"/>
      <c r="R93"/>
      <c r="S93"/>
      <c r="T93"/>
    </row>
    <row r="94" spans="14:20" ht="12.75">
      <c r="N94"/>
      <c r="O94"/>
      <c r="P94"/>
      <c r="Q94"/>
      <c r="R94"/>
      <c r="S94"/>
      <c r="T94"/>
    </row>
    <row r="95" spans="14:20" ht="12.75">
      <c r="N95"/>
      <c r="O95"/>
      <c r="P95"/>
      <c r="Q95"/>
      <c r="R95"/>
      <c r="S95"/>
      <c r="T95"/>
    </row>
    <row r="96" spans="14:20" ht="12.75">
      <c r="N96"/>
      <c r="O96"/>
      <c r="P96"/>
      <c r="Q96"/>
      <c r="R96"/>
      <c r="S96"/>
      <c r="T96"/>
    </row>
    <row r="97" spans="14:20" ht="12.75">
      <c r="N97"/>
      <c r="O97"/>
      <c r="P97"/>
      <c r="Q97"/>
      <c r="R97"/>
      <c r="S97"/>
      <c r="T97"/>
    </row>
    <row r="98" spans="14:20" ht="12.75">
      <c r="N98"/>
      <c r="O98"/>
      <c r="P98"/>
      <c r="Q98"/>
      <c r="R98"/>
      <c r="S98"/>
      <c r="T98"/>
    </row>
    <row r="99" spans="14:20" ht="12.75">
      <c r="N99"/>
      <c r="O99"/>
      <c r="P99"/>
      <c r="Q99"/>
      <c r="R99"/>
      <c r="S99"/>
      <c r="T99"/>
    </row>
    <row r="100" spans="14:20" ht="12.75">
      <c r="N100"/>
      <c r="O100"/>
      <c r="P100"/>
      <c r="Q100"/>
      <c r="R100"/>
      <c r="S100"/>
      <c r="T100"/>
    </row>
    <row r="101" spans="14:20" ht="12.75">
      <c r="N101"/>
      <c r="O101"/>
      <c r="P101"/>
      <c r="Q101"/>
      <c r="R101"/>
      <c r="S101"/>
      <c r="T101"/>
    </row>
    <row r="102" spans="14:20" ht="12.75">
      <c r="N102"/>
      <c r="O102"/>
      <c r="P102"/>
      <c r="Q102"/>
      <c r="R102"/>
      <c r="S102"/>
      <c r="T102"/>
    </row>
    <row r="103" spans="14:20" ht="12.75">
      <c r="N103"/>
      <c r="O103"/>
      <c r="P103"/>
      <c r="Q103"/>
      <c r="R103"/>
      <c r="S103"/>
      <c r="T103"/>
    </row>
    <row r="104" spans="14:20" ht="12.75">
      <c r="N104"/>
      <c r="O104"/>
      <c r="P104"/>
      <c r="Q104"/>
      <c r="R104"/>
      <c r="S104"/>
      <c r="T104"/>
    </row>
    <row r="105" spans="14:20" ht="12.75">
      <c r="N105"/>
      <c r="O105"/>
      <c r="P105"/>
      <c r="Q105"/>
      <c r="R105"/>
      <c r="S105"/>
      <c r="T105"/>
    </row>
    <row r="106" spans="14:20" ht="12.75">
      <c r="N106"/>
      <c r="O106"/>
      <c r="P106"/>
      <c r="Q106"/>
      <c r="R106"/>
      <c r="S106"/>
      <c r="T106"/>
    </row>
    <row r="107" spans="14:20" ht="12.75">
      <c r="N107"/>
      <c r="O107"/>
      <c r="P107"/>
      <c r="Q107"/>
      <c r="R107"/>
      <c r="S107"/>
      <c r="T107"/>
    </row>
    <row r="108" spans="14:20" ht="12.75">
      <c r="N108"/>
      <c r="O108"/>
      <c r="P108"/>
      <c r="Q108"/>
      <c r="R108"/>
      <c r="S108"/>
      <c r="T108"/>
    </row>
    <row r="109" spans="14:20" ht="12.75">
      <c r="N109"/>
      <c r="O109"/>
      <c r="P109"/>
      <c r="Q109"/>
      <c r="R109"/>
      <c r="S109"/>
      <c r="T109"/>
    </row>
    <row r="110" spans="14:20" ht="12.75">
      <c r="N110"/>
      <c r="O110"/>
      <c r="P110"/>
      <c r="Q110"/>
      <c r="R110"/>
      <c r="S110"/>
      <c r="T110"/>
    </row>
    <row r="111" spans="14:20" ht="12.75">
      <c r="N111"/>
      <c r="O111"/>
      <c r="P111"/>
      <c r="Q111"/>
      <c r="R111"/>
      <c r="S111"/>
      <c r="T111"/>
    </row>
    <row r="112" spans="14:20" ht="12.75">
      <c r="N112"/>
      <c r="O112"/>
      <c r="P112"/>
      <c r="Q112"/>
      <c r="R112"/>
      <c r="S112"/>
      <c r="T112"/>
    </row>
    <row r="113" spans="12:20" ht="11.25" customHeight="1">
      <c r="N113"/>
      <c r="O113"/>
      <c r="P113"/>
      <c r="Q113"/>
      <c r="R113"/>
      <c r="S113"/>
      <c r="T113"/>
    </row>
    <row r="114" spans="12:20" ht="18.75" customHeight="1">
      <c r="L114" s="224" t="s">
        <v>74</v>
      </c>
    </row>
    <row r="115" spans="12:20" ht="12" customHeight="1">
      <c r="L115" s="210"/>
    </row>
    <row r="155" spans="12:12" ht="3.75" customHeight="1"/>
    <row r="156" spans="12:12">
      <c r="L156" s="210"/>
    </row>
  </sheetData>
  <mergeCells count="8">
    <mergeCell ref="A2:L2"/>
    <mergeCell ref="A7:A8"/>
    <mergeCell ref="B7:B8"/>
    <mergeCell ref="C7:C8"/>
    <mergeCell ref="D7:F7"/>
    <mergeCell ref="G7:H7"/>
    <mergeCell ref="I7:J7"/>
    <mergeCell ref="K7:L8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0" orientation="portrait" horizontalDpi="4294967293" verticalDpi="0" r:id="rId1"/>
  <headerFooter alignWithMargins="0"/>
  <rowBreaks count="1" manualBreakCount="1">
    <brk id="72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168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33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19.2</v>
      </c>
      <c r="C9" s="41">
        <v>22.233333333333334</v>
      </c>
      <c r="D9" s="41">
        <v>22.12</v>
      </c>
      <c r="E9" s="41">
        <v>24.11</v>
      </c>
      <c r="F9" s="41">
        <v>21.18</v>
      </c>
      <c r="G9" s="41">
        <v>22.97</v>
      </c>
      <c r="H9" s="41">
        <v>22.786244879363554</v>
      </c>
      <c r="I9" s="41">
        <v>21.64</v>
      </c>
      <c r="J9" s="41">
        <v>21.68</v>
      </c>
      <c r="K9" s="41">
        <v>22.134</v>
      </c>
      <c r="L9" s="41">
        <v>22.954507177033491</v>
      </c>
      <c r="M9" s="41">
        <v>22.94</v>
      </c>
      <c r="N9" s="41">
        <v>25.4</v>
      </c>
      <c r="O9" s="102">
        <v>22.27</v>
      </c>
      <c r="P9" s="66">
        <f t="shared" ref="P9:P12" si="0">SUM(B9:O9)/COUNTIF(B9:O9,"&gt;0")</f>
        <v>22.40129181355217</v>
      </c>
    </row>
    <row r="10" spans="1:33" s="21" customFormat="1" ht="30" customHeight="1">
      <c r="A10" s="20" t="s">
        <v>28</v>
      </c>
      <c r="B10" s="94">
        <v>58.3</v>
      </c>
      <c r="C10" s="42">
        <v>57.84</v>
      </c>
      <c r="D10" s="42">
        <v>68.747500000000002</v>
      </c>
      <c r="E10" s="42">
        <v>66</v>
      </c>
      <c r="F10" s="42">
        <v>50.807500000000005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63.165928571428573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16117</v>
      </c>
      <c r="C13" s="25">
        <f t="shared" ref="C13:O14" si="1">IF(C9=0," --- ",ROUND(12*(1/C9*C11),))</f>
        <v>13897</v>
      </c>
      <c r="D13" s="25">
        <f t="shared" si="1"/>
        <v>13114</v>
      </c>
      <c r="E13" s="25">
        <f t="shared" si="1"/>
        <v>12866</v>
      </c>
      <c r="F13" s="25">
        <f t="shared" si="1"/>
        <v>13768</v>
      </c>
      <c r="G13" s="25">
        <f t="shared" si="1"/>
        <v>12616</v>
      </c>
      <c r="H13" s="25">
        <f t="shared" si="1"/>
        <v>12113</v>
      </c>
      <c r="I13" s="25">
        <f t="shared" si="1"/>
        <v>13517</v>
      </c>
      <c r="J13" s="25">
        <f t="shared" si="1"/>
        <v>14033</v>
      </c>
      <c r="K13" s="25">
        <f>IF(K9=0," --- ",ROUND(12*(1/K9*K11)+Q60,))</f>
        <v>13440</v>
      </c>
      <c r="L13" s="25">
        <f t="shared" si="1"/>
        <v>13187</v>
      </c>
      <c r="M13" s="25">
        <f t="shared" si="1"/>
        <v>13382</v>
      </c>
      <c r="N13" s="25">
        <f t="shared" si="1"/>
        <v>11124</v>
      </c>
      <c r="O13" s="107">
        <f t="shared" si="1"/>
        <v>13900</v>
      </c>
      <c r="P13" s="108">
        <f>ROUND(SUM(B13:O13)/COUNTIF(B13:O13,"&gt;0"),)</f>
        <v>13362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3219</v>
      </c>
      <c r="C14" s="97">
        <f t="shared" si="1"/>
        <v>3133</v>
      </c>
      <c r="D14" s="97">
        <f t="shared" si="1"/>
        <v>2476</v>
      </c>
      <c r="E14" s="97">
        <f t="shared" si="1"/>
        <v>2471</v>
      </c>
      <c r="F14" s="97">
        <f t="shared" si="1"/>
        <v>3212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2856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19336</v>
      </c>
      <c r="C15" s="97">
        <f t="shared" ref="C15:P15" si="2">IF(C9=0," --- ",C13+C14)</f>
        <v>17030</v>
      </c>
      <c r="D15" s="97">
        <f t="shared" si="2"/>
        <v>15590</v>
      </c>
      <c r="E15" s="97">
        <f t="shared" si="2"/>
        <v>15337</v>
      </c>
      <c r="F15" s="97">
        <f t="shared" si="2"/>
        <v>16980</v>
      </c>
      <c r="G15" s="97">
        <f t="shared" si="2"/>
        <v>14236</v>
      </c>
      <c r="H15" s="97">
        <f t="shared" si="2"/>
        <v>15204</v>
      </c>
      <c r="I15" s="97">
        <f t="shared" si="2"/>
        <v>16294</v>
      </c>
      <c r="J15" s="97">
        <f t="shared" si="2"/>
        <v>17460</v>
      </c>
      <c r="K15" s="97">
        <f t="shared" si="2"/>
        <v>16124</v>
      </c>
      <c r="L15" s="97">
        <f t="shared" si="2"/>
        <v>16174</v>
      </c>
      <c r="M15" s="97">
        <f t="shared" si="2"/>
        <v>16288</v>
      </c>
      <c r="N15" s="97">
        <f t="shared" si="2"/>
        <v>14640</v>
      </c>
      <c r="O15" s="111">
        <f t="shared" si="2"/>
        <v>16368</v>
      </c>
      <c r="P15" s="108">
        <f t="shared" si="2"/>
        <v>16218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19.2</v>
      </c>
      <c r="C17" s="41">
        <v>23.2</v>
      </c>
      <c r="D17" s="41">
        <v>22.12</v>
      </c>
      <c r="E17" s="41">
        <v>24.11</v>
      </c>
      <c r="F17" s="41">
        <v>22.43</v>
      </c>
      <c r="G17" s="41">
        <v>22.97</v>
      </c>
      <c r="H17" s="41">
        <v>26.46209432209967</v>
      </c>
      <c r="I17" s="41">
        <v>22.29</v>
      </c>
      <c r="J17" s="41">
        <v>21.68</v>
      </c>
      <c r="K17" s="41">
        <v>22.605</v>
      </c>
      <c r="L17" s="41">
        <v>22.541172248803829</v>
      </c>
      <c r="M17" s="41">
        <v>22.94</v>
      </c>
      <c r="N17" s="41">
        <v>23</v>
      </c>
      <c r="O17" s="102">
        <v>22.27</v>
      </c>
      <c r="P17" s="115">
        <f t="shared" ref="P17:P20" si="3">SUM(B17:O17)/COUNTIF(B17:O17,"&gt;0")</f>
        <v>22.701304755064534</v>
      </c>
      <c r="R17" s="116"/>
      <c r="S17" s="116"/>
    </row>
    <row r="18" spans="1:23" s="21" customFormat="1" ht="30" customHeight="1">
      <c r="A18" s="20" t="s">
        <v>28</v>
      </c>
      <c r="B18" s="85">
        <v>58.3</v>
      </c>
      <c r="C18" s="42">
        <v>57.844200000000001</v>
      </c>
      <c r="D18" s="42">
        <v>68.747500000000002</v>
      </c>
      <c r="E18" s="42">
        <v>66</v>
      </c>
      <c r="F18" s="42">
        <v>50.28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63.621407142857144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16117</v>
      </c>
      <c r="C21" s="25">
        <f t="shared" ref="C21:O22" si="4">IF(C17=0," --- ",ROUND(12*(1/C17*C19),))</f>
        <v>13858</v>
      </c>
      <c r="D21" s="25">
        <f t="shared" si="4"/>
        <v>13115</v>
      </c>
      <c r="E21" s="25">
        <f t="shared" si="4"/>
        <v>12916</v>
      </c>
      <c r="F21" s="25">
        <f t="shared" si="4"/>
        <v>12893</v>
      </c>
      <c r="G21" s="25">
        <f t="shared" si="4"/>
        <v>12573</v>
      </c>
      <c r="H21" s="25">
        <f t="shared" si="4"/>
        <v>10630</v>
      </c>
      <c r="I21" s="25">
        <f t="shared" si="4"/>
        <v>13459</v>
      </c>
      <c r="J21" s="25">
        <f t="shared" si="4"/>
        <v>14070</v>
      </c>
      <c r="K21" s="25">
        <f t="shared" si="4"/>
        <v>13334</v>
      </c>
      <c r="L21" s="25">
        <f t="shared" si="4"/>
        <v>13661</v>
      </c>
      <c r="M21" s="25">
        <f t="shared" si="4"/>
        <v>13407</v>
      </c>
      <c r="N21" s="25">
        <f t="shared" si="4"/>
        <v>12104</v>
      </c>
      <c r="O21" s="107">
        <f t="shared" si="4"/>
        <v>13970</v>
      </c>
      <c r="P21" s="108">
        <f>ROUND(SUM(B21:O21)/COUNTIF(B21:O21,"&gt;0"),)</f>
        <v>13293</v>
      </c>
    </row>
    <row r="22" spans="1:23" s="106" customFormat="1" ht="30" customHeight="1" thickBot="1">
      <c r="A22" s="24" t="s">
        <v>98</v>
      </c>
      <c r="B22" s="97">
        <f>IF(B18=0," --- ",ROUND(12*(1/B18*B20),))</f>
        <v>3601</v>
      </c>
      <c r="C22" s="97">
        <f t="shared" si="4"/>
        <v>3257</v>
      </c>
      <c r="D22" s="97">
        <f t="shared" si="4"/>
        <v>2635</v>
      </c>
      <c r="E22" s="97">
        <f t="shared" si="4"/>
        <v>2745</v>
      </c>
      <c r="F22" s="97">
        <f t="shared" si="4"/>
        <v>3317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2925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19718</v>
      </c>
      <c r="C23" s="97">
        <f t="shared" si="5"/>
        <v>17115</v>
      </c>
      <c r="D23" s="97">
        <f t="shared" si="5"/>
        <v>15750</v>
      </c>
      <c r="E23" s="97">
        <f t="shared" si="5"/>
        <v>15661</v>
      </c>
      <c r="F23" s="97">
        <f t="shared" si="5"/>
        <v>16210</v>
      </c>
      <c r="G23" s="97">
        <f t="shared" si="5"/>
        <v>14358</v>
      </c>
      <c r="H23" s="97">
        <f t="shared" si="5"/>
        <v>13748</v>
      </c>
      <c r="I23" s="97">
        <f t="shared" si="5"/>
        <v>16236</v>
      </c>
      <c r="J23" s="97">
        <f t="shared" si="5"/>
        <v>17624</v>
      </c>
      <c r="K23" s="97">
        <f t="shared" si="5"/>
        <v>16299</v>
      </c>
      <c r="L23" s="97">
        <f t="shared" si="5"/>
        <v>16616</v>
      </c>
      <c r="M23" s="97">
        <f t="shared" si="5"/>
        <v>16170</v>
      </c>
      <c r="N23" s="97">
        <f t="shared" si="5"/>
        <v>14858</v>
      </c>
      <c r="O23" s="111">
        <f t="shared" si="5"/>
        <v>16697</v>
      </c>
      <c r="P23" s="108">
        <f t="shared" si="5"/>
        <v>16218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22.857142857142858</v>
      </c>
      <c r="D25" s="41">
        <v>23.07</v>
      </c>
      <c r="E25" s="41">
        <v>0</v>
      </c>
      <c r="F25" s="41">
        <v>27.99</v>
      </c>
      <c r="G25" s="41">
        <v>22.97</v>
      </c>
      <c r="H25" s="41">
        <v>0</v>
      </c>
      <c r="I25" s="41">
        <v>22.285714285714285</v>
      </c>
      <c r="J25" s="41">
        <v>19.79</v>
      </c>
      <c r="K25" s="41">
        <v>22.605</v>
      </c>
      <c r="L25" s="41">
        <v>22.541172248803829</v>
      </c>
      <c r="M25" s="41">
        <v>22.94</v>
      </c>
      <c r="N25" s="41">
        <v>22.564593301435405</v>
      </c>
      <c r="O25" s="102">
        <v>22.9</v>
      </c>
      <c r="P25" s="115">
        <f t="shared" ref="P25:P28" si="6">SUM(B25:O25)/COUNTIF(B25:O25,"&gt;0")</f>
        <v>22.955783881190577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67.010000000000005</v>
      </c>
      <c r="E26" s="42">
        <v>0</v>
      </c>
      <c r="F26" s="42">
        <v>51.71</v>
      </c>
      <c r="G26" s="42">
        <v>97</v>
      </c>
      <c r="H26" s="42">
        <v>0</v>
      </c>
      <c r="I26" s="42">
        <v>63.05</v>
      </c>
      <c r="J26" s="42">
        <v>55</v>
      </c>
      <c r="K26" s="42">
        <v>54.56</v>
      </c>
      <c r="L26" s="42">
        <v>60.63</v>
      </c>
      <c r="M26" s="42">
        <v>61</v>
      </c>
      <c r="N26" s="42">
        <v>56</v>
      </c>
      <c r="O26" s="103">
        <v>70.900000000000006</v>
      </c>
      <c r="P26" s="117">
        <f t="shared" si="6"/>
        <v>63.051818181818184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23212</v>
      </c>
      <c r="E27" s="43">
        <v>0</v>
      </c>
      <c r="F27" s="43">
        <v>23250</v>
      </c>
      <c r="G27" s="43">
        <v>23177</v>
      </c>
      <c r="H27" s="43">
        <v>0</v>
      </c>
      <c r="I27" s="43">
        <v>24080</v>
      </c>
      <c r="J27" s="43">
        <v>24039</v>
      </c>
      <c r="K27" s="43">
        <v>23991</v>
      </c>
      <c r="L27" s="43">
        <v>24505</v>
      </c>
      <c r="M27" s="43">
        <v>24400</v>
      </c>
      <c r="N27" s="43">
        <v>21200</v>
      </c>
      <c r="O27" s="104">
        <v>24840</v>
      </c>
      <c r="P27" s="118">
        <f t="shared" si="6"/>
        <v>23815.454545454544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12708</v>
      </c>
      <c r="E28" s="44">
        <v>0</v>
      </c>
      <c r="F28" s="44">
        <v>12800</v>
      </c>
      <c r="G28" s="44">
        <v>11776</v>
      </c>
      <c r="H28" s="44">
        <v>0</v>
      </c>
      <c r="I28" s="44">
        <v>13286</v>
      </c>
      <c r="J28" s="44">
        <v>13216</v>
      </c>
      <c r="K28" s="44">
        <v>12735</v>
      </c>
      <c r="L28" s="44">
        <v>13807</v>
      </c>
      <c r="M28" s="44">
        <v>12790</v>
      </c>
      <c r="N28" s="44">
        <v>12664</v>
      </c>
      <c r="O28" s="105">
        <v>13440</v>
      </c>
      <c r="P28" s="119">
        <f t="shared" si="6"/>
        <v>13051.181818181818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13270</v>
      </c>
      <c r="D29" s="25">
        <f t="shared" si="7"/>
        <v>12074</v>
      </c>
      <c r="E29" s="25" t="str">
        <f t="shared" si="7"/>
        <v xml:space="preserve"> --- </v>
      </c>
      <c r="F29" s="25">
        <f t="shared" si="7"/>
        <v>9968</v>
      </c>
      <c r="G29" s="25">
        <f t="shared" si="7"/>
        <v>12108</v>
      </c>
      <c r="H29" s="25" t="str">
        <f t="shared" si="7"/>
        <v xml:space="preserve"> --- </v>
      </c>
      <c r="I29" s="25">
        <f t="shared" si="7"/>
        <v>12966</v>
      </c>
      <c r="J29" s="25">
        <f t="shared" si="7"/>
        <v>14576</v>
      </c>
      <c r="K29" s="25">
        <f t="shared" si="7"/>
        <v>12736</v>
      </c>
      <c r="L29" s="25">
        <f t="shared" si="7"/>
        <v>13045</v>
      </c>
      <c r="M29" s="25">
        <f t="shared" si="7"/>
        <v>12764</v>
      </c>
      <c r="N29" s="25">
        <f t="shared" si="7"/>
        <v>11274</v>
      </c>
      <c r="O29" s="107">
        <f t="shared" si="7"/>
        <v>13017</v>
      </c>
      <c r="P29" s="108">
        <f>ROUND(SUM(B29:O29)/COUNTIF(B29:O29,"&gt;0"),)</f>
        <v>12527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>
        <f t="shared" si="7"/>
        <v>2276</v>
      </c>
      <c r="E30" s="97" t="str">
        <f t="shared" si="7"/>
        <v xml:space="preserve"> --- </v>
      </c>
      <c r="F30" s="97">
        <f t="shared" si="7"/>
        <v>2970</v>
      </c>
      <c r="G30" s="97">
        <f t="shared" si="7"/>
        <v>1457</v>
      </c>
      <c r="H30" s="97" t="str">
        <f t="shared" si="7"/>
        <v xml:space="preserve"> --- </v>
      </c>
      <c r="I30" s="97">
        <f t="shared" si="7"/>
        <v>2529</v>
      </c>
      <c r="J30" s="97">
        <f t="shared" si="7"/>
        <v>2883</v>
      </c>
      <c r="K30" s="97">
        <f t="shared" si="7"/>
        <v>2801</v>
      </c>
      <c r="L30" s="97">
        <f t="shared" si="7"/>
        <v>2733</v>
      </c>
      <c r="M30" s="97">
        <f t="shared" si="7"/>
        <v>2516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2563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16305</v>
      </c>
      <c r="D31" s="97">
        <f t="shared" si="8"/>
        <v>14350</v>
      </c>
      <c r="E31" s="97" t="str">
        <f t="shared" si="8"/>
        <v xml:space="preserve"> --- </v>
      </c>
      <c r="F31" s="97">
        <f t="shared" si="8"/>
        <v>12938</v>
      </c>
      <c r="G31" s="97">
        <f t="shared" si="8"/>
        <v>13565</v>
      </c>
      <c r="H31" s="97" t="str">
        <f t="shared" si="8"/>
        <v xml:space="preserve"> --- </v>
      </c>
      <c r="I31" s="97">
        <f t="shared" si="8"/>
        <v>15495</v>
      </c>
      <c r="J31" s="97">
        <f t="shared" si="8"/>
        <v>17459</v>
      </c>
      <c r="K31" s="97">
        <f t="shared" si="8"/>
        <v>15537</v>
      </c>
      <c r="L31" s="97">
        <f t="shared" si="8"/>
        <v>15778</v>
      </c>
      <c r="M31" s="97">
        <f t="shared" si="8"/>
        <v>15280</v>
      </c>
      <c r="N31" s="97">
        <f t="shared" si="8"/>
        <v>13988</v>
      </c>
      <c r="O31" s="111">
        <f t="shared" si="8"/>
        <v>15292</v>
      </c>
      <c r="P31" s="108">
        <f t="shared" si="8"/>
        <v>15090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34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21.8</v>
      </c>
      <c r="C37" s="41">
        <v>20.598529411764705</v>
      </c>
      <c r="D37" s="41">
        <v>20.63</v>
      </c>
      <c r="E37" s="41">
        <v>24.05</v>
      </c>
      <c r="F37" s="41">
        <v>20.18</v>
      </c>
      <c r="G37" s="41">
        <v>22.66</v>
      </c>
      <c r="H37" s="41">
        <v>21.921318184092634</v>
      </c>
      <c r="I37" s="41">
        <v>22.26</v>
      </c>
      <c r="J37" s="41">
        <v>20.41</v>
      </c>
      <c r="K37" s="41">
        <v>21.152000000000001</v>
      </c>
      <c r="L37" s="41">
        <v>23.542556687479461</v>
      </c>
      <c r="M37" s="41">
        <v>23.38</v>
      </c>
      <c r="N37" s="41">
        <v>14.9</v>
      </c>
      <c r="O37" s="102">
        <v>20.66</v>
      </c>
      <c r="P37" s="66">
        <f t="shared" ref="P37:P40" si="9">SUM(B37:O37)/COUNTIF(B37:O37,"&gt;0")</f>
        <v>21.296028877381197</v>
      </c>
    </row>
    <row r="38" spans="1:33" s="21" customFormat="1" ht="30" customHeight="1">
      <c r="A38" s="20" t="s">
        <v>28</v>
      </c>
      <c r="B38" s="94">
        <v>31.5</v>
      </c>
      <c r="C38" s="42">
        <v>28.6416</v>
      </c>
      <c r="D38" s="42">
        <v>35.256500000000003</v>
      </c>
      <c r="E38" s="42">
        <v>41.6</v>
      </c>
      <c r="F38" s="42">
        <v>53.512</v>
      </c>
      <c r="G38" s="42">
        <v>26.25</v>
      </c>
      <c r="H38" s="42">
        <v>33.108893999999992</v>
      </c>
      <c r="I38" s="42">
        <v>31.53</v>
      </c>
      <c r="J38" s="42">
        <v>30</v>
      </c>
      <c r="K38" s="42">
        <v>27.25</v>
      </c>
      <c r="L38" s="42">
        <v>36.090000000000003</v>
      </c>
      <c r="M38" s="42">
        <v>31</v>
      </c>
      <c r="N38" s="42">
        <v>50</v>
      </c>
      <c r="O38" s="103">
        <v>54.1</v>
      </c>
      <c r="P38" s="28">
        <f t="shared" si="9"/>
        <v>36.417071000000007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11909</v>
      </c>
      <c r="C41" s="25">
        <f t="shared" ref="C41:O42" si="10">IF(C37=0," --- ",ROUND(12*(1/C37*C39),))</f>
        <v>12474</v>
      </c>
      <c r="D41" s="25">
        <f t="shared" si="10"/>
        <v>11930</v>
      </c>
      <c r="E41" s="25">
        <f t="shared" si="10"/>
        <v>11281</v>
      </c>
      <c r="F41" s="25">
        <f t="shared" si="10"/>
        <v>12547</v>
      </c>
      <c r="G41" s="25">
        <f t="shared" si="10"/>
        <v>11011</v>
      </c>
      <c r="H41" s="25">
        <f t="shared" si="10"/>
        <v>12590</v>
      </c>
      <c r="I41" s="25">
        <f t="shared" si="10"/>
        <v>11367</v>
      </c>
      <c r="J41" s="25">
        <f t="shared" si="10"/>
        <v>12349</v>
      </c>
      <c r="K41" s="25">
        <f>IF(K37=0," --- ",ROUND(12*(1/K37*K39),))</f>
        <v>11777</v>
      </c>
      <c r="L41" s="25">
        <f t="shared" ref="L41:O41" si="11">IF(L37=0," --- ",ROUND(12*(1/L37*L39),))</f>
        <v>11001</v>
      </c>
      <c r="M41" s="25">
        <f t="shared" si="11"/>
        <v>11334</v>
      </c>
      <c r="N41" s="25">
        <f t="shared" si="11"/>
        <v>16621</v>
      </c>
      <c r="O41" s="107">
        <f t="shared" si="11"/>
        <v>12642</v>
      </c>
      <c r="P41" s="108">
        <f>ROUND(SUM(B41:O41)/COUNTIF(B41:O41,"&gt;0"),)</f>
        <v>12202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5957</v>
      </c>
      <c r="C42" s="97">
        <f t="shared" si="10"/>
        <v>6326</v>
      </c>
      <c r="D42" s="97">
        <f t="shared" si="10"/>
        <v>4829</v>
      </c>
      <c r="E42" s="97">
        <f t="shared" si="10"/>
        <v>3920</v>
      </c>
      <c r="F42" s="97">
        <f t="shared" si="10"/>
        <v>3050</v>
      </c>
      <c r="G42" s="97">
        <f t="shared" si="10"/>
        <v>5987</v>
      </c>
      <c r="H42" s="97">
        <f t="shared" si="10"/>
        <v>5799</v>
      </c>
      <c r="I42" s="97">
        <f t="shared" si="10"/>
        <v>5625</v>
      </c>
      <c r="J42" s="97">
        <f t="shared" si="10"/>
        <v>6284</v>
      </c>
      <c r="K42" s="97">
        <f t="shared" si="10"/>
        <v>5981</v>
      </c>
      <c r="L42" s="97">
        <f t="shared" si="10"/>
        <v>5118</v>
      </c>
      <c r="M42" s="97">
        <f t="shared" si="10"/>
        <v>5812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5103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17866</v>
      </c>
      <c r="C43" s="97">
        <f t="shared" ref="C43:P43" si="12">IF(C37=0," --- ",C41+C42)</f>
        <v>18800</v>
      </c>
      <c r="D43" s="97">
        <f t="shared" si="12"/>
        <v>16759</v>
      </c>
      <c r="E43" s="97">
        <f t="shared" si="12"/>
        <v>15201</v>
      </c>
      <c r="F43" s="97">
        <f t="shared" si="12"/>
        <v>15597</v>
      </c>
      <c r="G43" s="97">
        <f t="shared" si="12"/>
        <v>16998</v>
      </c>
      <c r="H43" s="97">
        <f t="shared" si="12"/>
        <v>18389</v>
      </c>
      <c r="I43" s="97">
        <f t="shared" si="12"/>
        <v>16992</v>
      </c>
      <c r="J43" s="97">
        <f t="shared" si="12"/>
        <v>18633</v>
      </c>
      <c r="K43" s="97">
        <f t="shared" si="12"/>
        <v>17758</v>
      </c>
      <c r="L43" s="97">
        <f t="shared" si="12"/>
        <v>16119</v>
      </c>
      <c r="M43" s="97">
        <f t="shared" si="12"/>
        <v>17146</v>
      </c>
      <c r="N43" s="97">
        <f t="shared" si="12"/>
        <v>20137</v>
      </c>
      <c r="O43" s="111">
        <f t="shared" si="12"/>
        <v>15876</v>
      </c>
      <c r="P43" s="108">
        <f t="shared" si="12"/>
        <v>17305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21.8</v>
      </c>
      <c r="C45" s="41">
        <v>21.494117647058822</v>
      </c>
      <c r="D45" s="41">
        <v>20.63</v>
      </c>
      <c r="E45" s="41">
        <v>24.05</v>
      </c>
      <c r="F45" s="41">
        <v>19.53</v>
      </c>
      <c r="G45" s="41">
        <v>22.66</v>
      </c>
      <c r="H45" s="41">
        <v>27.262131350569327</v>
      </c>
      <c r="I45" s="41">
        <v>22.93</v>
      </c>
      <c r="J45" s="41">
        <v>20.41</v>
      </c>
      <c r="K45" s="41">
        <v>21.602</v>
      </c>
      <c r="L45" s="41">
        <v>23.118632928031548</v>
      </c>
      <c r="M45" s="41">
        <v>23.38</v>
      </c>
      <c r="N45" s="41">
        <v>22</v>
      </c>
      <c r="O45" s="102">
        <v>20.66</v>
      </c>
      <c r="P45" s="115">
        <f t="shared" ref="P45:P48" si="13">SUM(B45:O45)/COUNTIF(B45:O45,"&gt;0")</f>
        <v>22.251920137547124</v>
      </c>
      <c r="R45" s="116"/>
      <c r="S45" s="116"/>
    </row>
    <row r="46" spans="1:33" s="21" customFormat="1" ht="30" customHeight="1">
      <c r="A46" s="20" t="s">
        <v>28</v>
      </c>
      <c r="B46" s="85">
        <v>31.5</v>
      </c>
      <c r="C46" s="42">
        <v>28.6416</v>
      </c>
      <c r="D46" s="42">
        <v>35.256500000000003</v>
      </c>
      <c r="E46" s="42">
        <v>41.6</v>
      </c>
      <c r="F46" s="42">
        <v>55.156999999999996</v>
      </c>
      <c r="G46" s="42">
        <v>26.25</v>
      </c>
      <c r="H46" s="42">
        <v>33.108893999999992</v>
      </c>
      <c r="I46" s="42">
        <v>31.53</v>
      </c>
      <c r="J46" s="42">
        <v>30</v>
      </c>
      <c r="K46" s="42">
        <v>25.95</v>
      </c>
      <c r="L46" s="42">
        <v>35.380000000000003</v>
      </c>
      <c r="M46" s="42">
        <v>31</v>
      </c>
      <c r="N46" s="42">
        <v>31</v>
      </c>
      <c r="O46" s="103">
        <v>54.1</v>
      </c>
      <c r="P46" s="117">
        <f t="shared" si="13"/>
        <v>35.033856714285712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11909</v>
      </c>
      <c r="C49" s="25">
        <f t="shared" ref="C49:O50" si="14">IF(C45=0," --- ",ROUND(12*(1/C45*C47),))</f>
        <v>12253</v>
      </c>
      <c r="D49" s="25">
        <f t="shared" si="14"/>
        <v>11929</v>
      </c>
      <c r="E49" s="25">
        <f t="shared" si="14"/>
        <v>11326</v>
      </c>
      <c r="F49" s="25">
        <f t="shared" si="14"/>
        <v>12965</v>
      </c>
      <c r="G49" s="25">
        <f t="shared" si="14"/>
        <v>10708</v>
      </c>
      <c r="H49" s="25">
        <f t="shared" si="14"/>
        <v>10318</v>
      </c>
      <c r="I49" s="25">
        <f t="shared" si="14"/>
        <v>11318</v>
      </c>
      <c r="J49" s="25">
        <f t="shared" si="14"/>
        <v>12684</v>
      </c>
      <c r="K49" s="25">
        <f t="shared" si="14"/>
        <v>11777</v>
      </c>
      <c r="L49" s="25">
        <f t="shared" si="14"/>
        <v>11354</v>
      </c>
      <c r="M49" s="25">
        <f t="shared" si="14"/>
        <v>11329</v>
      </c>
      <c r="N49" s="25">
        <f t="shared" si="14"/>
        <v>11305</v>
      </c>
      <c r="O49" s="107">
        <f t="shared" si="14"/>
        <v>12706</v>
      </c>
      <c r="P49" s="108">
        <f>ROUND(SUM(B49:O49)/COUNTIF(B49:O49,"&gt;0"),)</f>
        <v>11706</v>
      </c>
    </row>
    <row r="50" spans="1:23" s="106" customFormat="1" ht="30" customHeight="1" thickBot="1">
      <c r="A50" s="24" t="s">
        <v>98</v>
      </c>
      <c r="B50" s="97">
        <f>IF(B46=0," --- ",ROUND(12*(1/B46*B48),))</f>
        <v>6664</v>
      </c>
      <c r="C50" s="97">
        <f t="shared" si="14"/>
        <v>6577</v>
      </c>
      <c r="D50" s="97">
        <f t="shared" si="14"/>
        <v>5137</v>
      </c>
      <c r="E50" s="97">
        <f t="shared" si="14"/>
        <v>4356</v>
      </c>
      <c r="F50" s="97">
        <f t="shared" si="14"/>
        <v>3024</v>
      </c>
      <c r="G50" s="97">
        <f t="shared" si="14"/>
        <v>6596</v>
      </c>
      <c r="H50" s="97">
        <f t="shared" si="14"/>
        <v>5850</v>
      </c>
      <c r="I50" s="97">
        <f t="shared" si="14"/>
        <v>5625</v>
      </c>
      <c r="J50" s="97">
        <f t="shared" si="14"/>
        <v>6516</v>
      </c>
      <c r="K50" s="97">
        <f t="shared" si="14"/>
        <v>6609</v>
      </c>
      <c r="L50" s="97">
        <f t="shared" si="14"/>
        <v>5064</v>
      </c>
      <c r="M50" s="97">
        <f t="shared" si="14"/>
        <v>5436</v>
      </c>
      <c r="N50" s="97">
        <f t="shared" si="14"/>
        <v>5508</v>
      </c>
      <c r="O50" s="111">
        <f t="shared" si="14"/>
        <v>3574</v>
      </c>
      <c r="P50" s="108">
        <f>ROUND(SUM(B50:O50)/COUNTIF(B50:O50,"&gt;0"),)</f>
        <v>5467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18573</v>
      </c>
      <c r="C51" s="97">
        <f t="shared" si="15"/>
        <v>18830</v>
      </c>
      <c r="D51" s="97">
        <f t="shared" si="15"/>
        <v>17066</v>
      </c>
      <c r="E51" s="97">
        <f t="shared" si="15"/>
        <v>15682</v>
      </c>
      <c r="F51" s="97">
        <f t="shared" si="15"/>
        <v>15989</v>
      </c>
      <c r="G51" s="97">
        <f t="shared" si="15"/>
        <v>17304</v>
      </c>
      <c r="H51" s="97">
        <f t="shared" si="15"/>
        <v>16168</v>
      </c>
      <c r="I51" s="97">
        <f t="shared" si="15"/>
        <v>16943</v>
      </c>
      <c r="J51" s="97">
        <f t="shared" si="15"/>
        <v>19200</v>
      </c>
      <c r="K51" s="97">
        <f t="shared" si="15"/>
        <v>18386</v>
      </c>
      <c r="L51" s="97">
        <f t="shared" si="15"/>
        <v>16418</v>
      </c>
      <c r="M51" s="97">
        <f t="shared" si="15"/>
        <v>16765</v>
      </c>
      <c r="N51" s="97">
        <f t="shared" si="15"/>
        <v>16813</v>
      </c>
      <c r="O51" s="111">
        <f t="shared" si="15"/>
        <v>16280</v>
      </c>
      <c r="P51" s="108">
        <f t="shared" si="15"/>
        <v>17173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21.176470588235293</v>
      </c>
      <c r="D53" s="41">
        <v>21.85</v>
      </c>
      <c r="E53" s="41">
        <v>0</v>
      </c>
      <c r="F53" s="41">
        <v>17.350000000000001</v>
      </c>
      <c r="G53" s="41">
        <v>22.66</v>
      </c>
      <c r="H53" s="41">
        <v>0</v>
      </c>
      <c r="I53" s="41">
        <v>22.929936305732486</v>
      </c>
      <c r="J53" s="41">
        <v>18.63</v>
      </c>
      <c r="K53" s="41">
        <v>21.602</v>
      </c>
      <c r="L53" s="41">
        <v>23.118632928031548</v>
      </c>
      <c r="M53" s="41">
        <v>23.38</v>
      </c>
      <c r="N53" s="41">
        <v>22.083470259612223</v>
      </c>
      <c r="O53" s="102">
        <v>23.58</v>
      </c>
      <c r="P53" s="115">
        <f t="shared" ref="P53:P56" si="16">SUM(B53:O53)/COUNTIF(B53:O53,"&gt;0")</f>
        <v>21.669137280146504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28.08</v>
      </c>
      <c r="D54" s="42">
        <v>34.89</v>
      </c>
      <c r="E54" s="42">
        <v>0</v>
      </c>
      <c r="F54" s="42">
        <v>58.06</v>
      </c>
      <c r="G54" s="42">
        <v>26.25</v>
      </c>
      <c r="H54" s="42">
        <v>0</v>
      </c>
      <c r="I54" s="42">
        <v>31.53</v>
      </c>
      <c r="J54" s="42">
        <v>30</v>
      </c>
      <c r="K54" s="42">
        <v>24.25</v>
      </c>
      <c r="L54" s="42">
        <v>35.380000000000003</v>
      </c>
      <c r="M54" s="42">
        <v>31</v>
      </c>
      <c r="N54" s="42">
        <v>28</v>
      </c>
      <c r="O54" s="103">
        <v>54.1</v>
      </c>
      <c r="P54" s="117">
        <f t="shared" si="16"/>
        <v>34.685454545454547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19692</v>
      </c>
      <c r="E55" s="43">
        <v>0</v>
      </c>
      <c r="F55" s="43">
        <v>20250</v>
      </c>
      <c r="G55" s="43">
        <v>18823</v>
      </c>
      <c r="H55" s="43">
        <v>0</v>
      </c>
      <c r="I55" s="43">
        <v>20655</v>
      </c>
      <c r="J55" s="43">
        <v>21162</v>
      </c>
      <c r="K55" s="43">
        <v>20222</v>
      </c>
      <c r="L55" s="43">
        <v>20994</v>
      </c>
      <c r="M55" s="43">
        <v>21400</v>
      </c>
      <c r="N55" s="43">
        <v>21200</v>
      </c>
      <c r="O55" s="104">
        <v>20290</v>
      </c>
      <c r="P55" s="118">
        <f t="shared" si="16"/>
        <v>20490.272727272728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12708</v>
      </c>
      <c r="E56" s="44">
        <v>0</v>
      </c>
      <c r="F56" s="44">
        <v>12800</v>
      </c>
      <c r="G56" s="44">
        <v>11776</v>
      </c>
      <c r="H56" s="44">
        <v>0</v>
      </c>
      <c r="I56" s="44">
        <v>13591</v>
      </c>
      <c r="J56" s="44">
        <v>13216</v>
      </c>
      <c r="K56" s="44">
        <v>12735</v>
      </c>
      <c r="L56" s="44">
        <v>13807</v>
      </c>
      <c r="M56" s="44">
        <v>12790</v>
      </c>
      <c r="N56" s="44">
        <v>12664</v>
      </c>
      <c r="O56" s="105">
        <v>13440</v>
      </c>
      <c r="P56" s="119">
        <f t="shared" si="16"/>
        <v>13078.90909090909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11733</v>
      </c>
      <c r="D57" s="25">
        <f t="shared" si="17"/>
        <v>10815</v>
      </c>
      <c r="E57" s="25" t="str">
        <f t="shared" si="17"/>
        <v xml:space="preserve"> --- </v>
      </c>
      <c r="F57" s="25">
        <f t="shared" si="17"/>
        <v>14006</v>
      </c>
      <c r="G57" s="25">
        <f t="shared" si="17"/>
        <v>9968</v>
      </c>
      <c r="H57" s="25" t="str">
        <f t="shared" si="17"/>
        <v xml:space="preserve"> --- </v>
      </c>
      <c r="I57" s="25">
        <f t="shared" si="17"/>
        <v>10809</v>
      </c>
      <c r="J57" s="25">
        <f t="shared" si="17"/>
        <v>13631</v>
      </c>
      <c r="K57" s="25">
        <f t="shared" si="17"/>
        <v>11233</v>
      </c>
      <c r="L57" s="25">
        <f t="shared" si="17"/>
        <v>10897</v>
      </c>
      <c r="M57" s="25">
        <f t="shared" si="17"/>
        <v>10984</v>
      </c>
      <c r="N57" s="25">
        <f t="shared" si="17"/>
        <v>11520</v>
      </c>
      <c r="O57" s="107">
        <f t="shared" si="17"/>
        <v>10326</v>
      </c>
      <c r="P57" s="108">
        <f>ROUND(SUM(B57:O57)/COUNTIF(B57:O57,"&gt;0"),)</f>
        <v>11447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6129</v>
      </c>
      <c r="D58" s="97">
        <f t="shared" si="17"/>
        <v>4371</v>
      </c>
      <c r="E58" s="97" t="str">
        <f t="shared" si="17"/>
        <v xml:space="preserve"> --- </v>
      </c>
      <c r="F58" s="97">
        <f t="shared" si="17"/>
        <v>2646</v>
      </c>
      <c r="G58" s="97">
        <f t="shared" si="17"/>
        <v>5383</v>
      </c>
      <c r="H58" s="97" t="str">
        <f t="shared" si="17"/>
        <v xml:space="preserve"> --- </v>
      </c>
      <c r="I58" s="97">
        <f t="shared" si="17"/>
        <v>5173</v>
      </c>
      <c r="J58" s="97">
        <f t="shared" si="17"/>
        <v>5286</v>
      </c>
      <c r="K58" s="97">
        <f t="shared" si="17"/>
        <v>6302</v>
      </c>
      <c r="L58" s="97">
        <f t="shared" si="17"/>
        <v>4683</v>
      </c>
      <c r="M58" s="97">
        <f t="shared" si="17"/>
        <v>4951</v>
      </c>
      <c r="N58" s="97">
        <f t="shared" si="17"/>
        <v>5427</v>
      </c>
      <c r="O58" s="111">
        <f t="shared" si="17"/>
        <v>2981</v>
      </c>
      <c r="P58" s="108">
        <f>ROUND(SUM(B58:O58)/COUNTIF(B58:O58,"&gt;0"),)</f>
        <v>4848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17862</v>
      </c>
      <c r="D59" s="97">
        <f t="shared" si="18"/>
        <v>15186</v>
      </c>
      <c r="E59" s="97" t="str">
        <f t="shared" si="18"/>
        <v xml:space="preserve"> --- </v>
      </c>
      <c r="F59" s="97">
        <f t="shared" si="18"/>
        <v>16652</v>
      </c>
      <c r="G59" s="97">
        <f t="shared" si="18"/>
        <v>15351</v>
      </c>
      <c r="H59" s="97" t="str">
        <f t="shared" si="18"/>
        <v xml:space="preserve"> --- </v>
      </c>
      <c r="I59" s="97">
        <f t="shared" si="18"/>
        <v>15982</v>
      </c>
      <c r="J59" s="97">
        <f t="shared" si="18"/>
        <v>18917</v>
      </c>
      <c r="K59" s="97">
        <f t="shared" si="18"/>
        <v>17535</v>
      </c>
      <c r="L59" s="97">
        <f t="shared" si="18"/>
        <v>15580</v>
      </c>
      <c r="M59" s="97">
        <f t="shared" si="18"/>
        <v>15935</v>
      </c>
      <c r="N59" s="97">
        <f t="shared" si="18"/>
        <v>16947</v>
      </c>
      <c r="O59" s="111">
        <f t="shared" si="18"/>
        <v>13307</v>
      </c>
      <c r="P59" s="108">
        <f t="shared" si="18"/>
        <v>16295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100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0.28142589118198202</v>
      </c>
      <c r="D66" s="32">
        <f t="shared" si="19"/>
        <v>-7.6248570339316757E-3</v>
      </c>
      <c r="E66" s="32">
        <f t="shared" si="19"/>
        <v>-0.38711675441312821</v>
      </c>
      <c r="F66" s="32">
        <f t="shared" si="19"/>
        <v>6.786628403009388</v>
      </c>
      <c r="G66" s="32">
        <f t="shared" si="19"/>
        <v>0.34200270420743095</v>
      </c>
      <c r="H66" s="32">
        <f t="shared" si="19"/>
        <v>13.951081843838196</v>
      </c>
      <c r="I66" s="32">
        <f t="shared" si="19"/>
        <v>0.43093840552789686</v>
      </c>
      <c r="J66" s="32">
        <f t="shared" si="19"/>
        <v>-0.26297085998578495</v>
      </c>
      <c r="K66" s="32">
        <f t="shared" si="19"/>
        <v>0.79496025198739062</v>
      </c>
      <c r="L66" s="32">
        <f t="shared" si="19"/>
        <v>-3.4697313520240129</v>
      </c>
      <c r="M66" s="32">
        <f t="shared" si="19"/>
        <v>-0.1864697546057954</v>
      </c>
      <c r="N66" s="32">
        <f t="shared" si="19"/>
        <v>-8.0964970257765998</v>
      </c>
      <c r="O66" s="130">
        <f t="shared" si="19"/>
        <v>-0.50107372942018458</v>
      </c>
      <c r="P66" s="131">
        <f t="shared" si="19"/>
        <v>0.51907018731662902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4.4310474755086631</v>
      </c>
      <c r="D67" s="133">
        <f t="shared" si="20"/>
        <v>8.6218320357793488</v>
      </c>
      <c r="E67" s="133" t="str">
        <f t="shared" si="20"/>
        <v xml:space="preserve"> --- </v>
      </c>
      <c r="F67" s="133">
        <f t="shared" si="20"/>
        <v>29.343900481540942</v>
      </c>
      <c r="G67" s="133">
        <f t="shared" si="20"/>
        <v>3.8404360753220885</v>
      </c>
      <c r="H67" s="133" t="str">
        <f t="shared" si="20"/>
        <v xml:space="preserve"> --- </v>
      </c>
      <c r="I67" s="133">
        <f t="shared" si="20"/>
        <v>3.8022520438068881</v>
      </c>
      <c r="J67" s="133">
        <f t="shared" si="20"/>
        <v>-3.4714599341383092</v>
      </c>
      <c r="K67" s="133">
        <f t="shared" si="20"/>
        <v>4.6953517587939615</v>
      </c>
      <c r="L67" s="133">
        <f t="shared" si="20"/>
        <v>4.7221157531621287</v>
      </c>
      <c r="M67" s="133">
        <f t="shared" si="20"/>
        <v>5.0376057662174816</v>
      </c>
      <c r="N67" s="133">
        <f t="shared" si="20"/>
        <v>7.3620720241263058</v>
      </c>
      <c r="O67" s="134">
        <f t="shared" si="20"/>
        <v>7.3211953599139576</v>
      </c>
      <c r="P67" s="135">
        <f t="shared" si="20"/>
        <v>6.1147920491737722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39</v>
      </c>
      <c r="D69" s="33">
        <f t="shared" si="21"/>
        <v>-1</v>
      </c>
      <c r="E69" s="33">
        <f t="shared" si="21"/>
        <v>-50</v>
      </c>
      <c r="F69" s="33">
        <f t="shared" si="21"/>
        <v>875</v>
      </c>
      <c r="G69" s="33">
        <f t="shared" si="21"/>
        <v>43</v>
      </c>
      <c r="H69" s="33">
        <f t="shared" si="21"/>
        <v>1483</v>
      </c>
      <c r="I69" s="33">
        <f t="shared" si="21"/>
        <v>58</v>
      </c>
      <c r="J69" s="33">
        <f t="shared" si="21"/>
        <v>-37</v>
      </c>
      <c r="K69" s="33">
        <f t="shared" si="21"/>
        <v>106</v>
      </c>
      <c r="L69" s="33">
        <f t="shared" si="21"/>
        <v>-474</v>
      </c>
      <c r="M69" s="33">
        <f t="shared" si="21"/>
        <v>-25</v>
      </c>
      <c r="N69" s="33">
        <f t="shared" si="21"/>
        <v>-980</v>
      </c>
      <c r="O69" s="140">
        <f t="shared" si="21"/>
        <v>-70</v>
      </c>
      <c r="P69" s="141">
        <f t="shared" si="21"/>
        <v>69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588</v>
      </c>
      <c r="D70" s="143">
        <f t="shared" si="22"/>
        <v>1041</v>
      </c>
      <c r="E70" s="143" t="str">
        <f t="shared" si="22"/>
        <v xml:space="preserve"> --- </v>
      </c>
      <c r="F70" s="143">
        <f t="shared" si="22"/>
        <v>2925</v>
      </c>
      <c r="G70" s="143">
        <f t="shared" si="22"/>
        <v>465</v>
      </c>
      <c r="H70" s="143" t="str">
        <f t="shared" si="22"/>
        <v xml:space="preserve"> --- </v>
      </c>
      <c r="I70" s="143">
        <f t="shared" si="22"/>
        <v>493</v>
      </c>
      <c r="J70" s="143">
        <f t="shared" si="22"/>
        <v>-506</v>
      </c>
      <c r="K70" s="143">
        <f t="shared" si="22"/>
        <v>598</v>
      </c>
      <c r="L70" s="143">
        <f t="shared" si="22"/>
        <v>616</v>
      </c>
      <c r="M70" s="143">
        <f t="shared" si="22"/>
        <v>643</v>
      </c>
      <c r="N70" s="143">
        <f t="shared" si="22"/>
        <v>830</v>
      </c>
      <c r="O70" s="144">
        <f t="shared" si="22"/>
        <v>953</v>
      </c>
      <c r="P70" s="145">
        <f t="shared" si="22"/>
        <v>766</v>
      </c>
    </row>
    <row r="72" spans="1:16" ht="13.5" thickBot="1">
      <c r="P72" s="36" t="s">
        <v>106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-10.608164398778115</v>
      </c>
      <c r="C75" s="32">
        <f t="shared" ref="C75:P75" si="23">IF(OR(C14=" --- ",C22=" --- ")," --- ",C14/C22*100-100)</f>
        <v>-3.8071845256370835</v>
      </c>
      <c r="D75" s="32">
        <f t="shared" si="23"/>
        <v>-6.0341555977229575</v>
      </c>
      <c r="E75" s="32">
        <f t="shared" si="23"/>
        <v>-9.9817850637522838</v>
      </c>
      <c r="F75" s="32">
        <f t="shared" si="23"/>
        <v>-3.1655110039192067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-2.3589743589743648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>
        <f t="shared" si="24"/>
        <v>15.773286467486813</v>
      </c>
      <c r="E76" s="133" t="str">
        <f t="shared" si="24"/>
        <v xml:space="preserve"> --- </v>
      </c>
      <c r="F76" s="133">
        <f t="shared" si="24"/>
        <v>11.683501683501675</v>
      </c>
      <c r="G76" s="133">
        <f t="shared" si="24"/>
        <v>22.512010981468777</v>
      </c>
      <c r="H76" s="133" t="str">
        <f t="shared" si="24"/>
        <v xml:space="preserve"> --- </v>
      </c>
      <c r="I76" s="133">
        <f t="shared" si="24"/>
        <v>9.8062475286674555</v>
      </c>
      <c r="J76" s="133">
        <f t="shared" si="24"/>
        <v>23.274366978841485</v>
      </c>
      <c r="K76" s="133">
        <f t="shared" si="24"/>
        <v>5.8550517672259872</v>
      </c>
      <c r="L76" s="133">
        <f t="shared" si="24"/>
        <v>8.1229418221734306</v>
      </c>
      <c r="M76" s="133">
        <f t="shared" si="24"/>
        <v>9.8171701112877514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14.124073351541156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-382</v>
      </c>
      <c r="C78" s="33">
        <f t="shared" ref="C78:P78" si="25">IF(OR(C14=" --- ",C22=" --- ")," --- ",C14-C22)</f>
        <v>-124</v>
      </c>
      <c r="D78" s="33">
        <f t="shared" si="25"/>
        <v>-159</v>
      </c>
      <c r="E78" s="33">
        <f t="shared" si="25"/>
        <v>-274</v>
      </c>
      <c r="F78" s="33">
        <f t="shared" si="25"/>
        <v>-105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-69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>
        <f t="shared" si="26"/>
        <v>359</v>
      </c>
      <c r="E79" s="143" t="str">
        <f t="shared" si="26"/>
        <v xml:space="preserve"> --- </v>
      </c>
      <c r="F79" s="143">
        <f t="shared" si="26"/>
        <v>347</v>
      </c>
      <c r="G79" s="143">
        <f t="shared" si="26"/>
        <v>328</v>
      </c>
      <c r="H79" s="143" t="str">
        <f t="shared" si="26"/>
        <v xml:space="preserve"> --- </v>
      </c>
      <c r="I79" s="143">
        <f t="shared" si="26"/>
        <v>248</v>
      </c>
      <c r="J79" s="143">
        <f t="shared" si="26"/>
        <v>671</v>
      </c>
      <c r="K79" s="143">
        <f t="shared" si="26"/>
        <v>164</v>
      </c>
      <c r="L79" s="143">
        <f t="shared" si="26"/>
        <v>222</v>
      </c>
      <c r="M79" s="143">
        <f t="shared" si="26"/>
        <v>247</v>
      </c>
      <c r="N79" s="143">
        <f t="shared" si="26"/>
        <v>40</v>
      </c>
      <c r="O79" s="144">
        <f t="shared" si="26"/>
        <v>452</v>
      </c>
      <c r="P79" s="145">
        <f t="shared" si="26"/>
        <v>362</v>
      </c>
    </row>
    <row r="81" spans="16:16">
      <c r="P81" s="146" t="s">
        <v>35</v>
      </c>
    </row>
    <row r="124" spans="1:16" ht="21" thickBot="1">
      <c r="A124" s="127" t="s">
        <v>112</v>
      </c>
      <c r="P124" s="36" t="s">
        <v>113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1.8036399249163395</v>
      </c>
      <c r="D127" s="32">
        <f t="shared" si="27"/>
        <v>8.3829323497326413E-3</v>
      </c>
      <c r="E127" s="32">
        <f t="shared" si="27"/>
        <v>-0.39731591029489266</v>
      </c>
      <c r="F127" s="32">
        <f t="shared" si="27"/>
        <v>-3.2240647898187547</v>
      </c>
      <c r="G127" s="32">
        <f t="shared" si="27"/>
        <v>2.8296600672394305</v>
      </c>
      <c r="H127" s="32">
        <f t="shared" si="27"/>
        <v>22.019771273502613</v>
      </c>
      <c r="I127" s="32">
        <f t="shared" si="27"/>
        <v>0.43293868174589534</v>
      </c>
      <c r="J127" s="32">
        <f t="shared" si="27"/>
        <v>-2.6411226742352483</v>
      </c>
      <c r="K127" s="32">
        <f t="shared" si="27"/>
        <v>0</v>
      </c>
      <c r="L127" s="32">
        <f t="shared" si="27"/>
        <v>-3.1090364629205567</v>
      </c>
      <c r="M127" s="32">
        <f t="shared" si="27"/>
        <v>4.4134522023114187E-2</v>
      </c>
      <c r="N127" s="32">
        <f t="shared" si="27"/>
        <v>47.023440955329505</v>
      </c>
      <c r="O127" s="130">
        <f t="shared" si="27"/>
        <v>-0.5036990398237009</v>
      </c>
      <c r="P127" s="131">
        <f t="shared" si="27"/>
        <v>4.2371433452930205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4.4319440893207229</v>
      </c>
      <c r="D128" s="133">
        <f t="shared" si="28"/>
        <v>10.300508552935739</v>
      </c>
      <c r="E128" s="133" t="str">
        <f t="shared" si="28"/>
        <v xml:space="preserve"> --- </v>
      </c>
      <c r="F128" s="133">
        <f t="shared" si="28"/>
        <v>-7.4325289161787822</v>
      </c>
      <c r="G128" s="133">
        <f t="shared" si="28"/>
        <v>7.4237560192616456</v>
      </c>
      <c r="H128" s="133" t="str">
        <f t="shared" si="28"/>
        <v xml:space="preserve"> --- </v>
      </c>
      <c r="I128" s="133">
        <f t="shared" si="28"/>
        <v>4.7090387639929787</v>
      </c>
      <c r="J128" s="133">
        <f t="shared" si="28"/>
        <v>-6.9473993103954257</v>
      </c>
      <c r="K128" s="133">
        <f t="shared" si="28"/>
        <v>4.8428736757767439</v>
      </c>
      <c r="L128" s="133">
        <f t="shared" si="28"/>
        <v>4.1938148114159901</v>
      </c>
      <c r="M128" s="133">
        <f t="shared" si="28"/>
        <v>3.1409322651128946</v>
      </c>
      <c r="N128" s="133">
        <f t="shared" si="28"/>
        <v>-1.8663194444444429</v>
      </c>
      <c r="O128" s="134">
        <f t="shared" si="28"/>
        <v>23.048615146232819</v>
      </c>
      <c r="P128" s="135">
        <f t="shared" si="28"/>
        <v>2.2626015549925853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221</v>
      </c>
      <c r="D130" s="33">
        <f t="shared" si="29"/>
        <v>1</v>
      </c>
      <c r="E130" s="33">
        <f t="shared" si="29"/>
        <v>-45</v>
      </c>
      <c r="F130" s="33">
        <f t="shared" si="29"/>
        <v>-418</v>
      </c>
      <c r="G130" s="33">
        <f t="shared" si="29"/>
        <v>303</v>
      </c>
      <c r="H130" s="33">
        <f t="shared" si="29"/>
        <v>2272</v>
      </c>
      <c r="I130" s="33">
        <f t="shared" si="29"/>
        <v>49</v>
      </c>
      <c r="J130" s="33">
        <f t="shared" si="29"/>
        <v>-335</v>
      </c>
      <c r="K130" s="33">
        <f t="shared" si="29"/>
        <v>0</v>
      </c>
      <c r="L130" s="33">
        <f t="shared" si="29"/>
        <v>-353</v>
      </c>
      <c r="M130" s="33">
        <f t="shared" si="29"/>
        <v>5</v>
      </c>
      <c r="N130" s="33">
        <f t="shared" si="29"/>
        <v>5316</v>
      </c>
      <c r="O130" s="140">
        <f t="shared" si="29"/>
        <v>-64</v>
      </c>
      <c r="P130" s="141">
        <f t="shared" si="29"/>
        <v>496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520</v>
      </c>
      <c r="D131" s="143">
        <f t="shared" si="30"/>
        <v>1114</v>
      </c>
      <c r="E131" s="143" t="str">
        <f t="shared" si="30"/>
        <v xml:space="preserve"> --- </v>
      </c>
      <c r="F131" s="143">
        <f t="shared" si="30"/>
        <v>-1041</v>
      </c>
      <c r="G131" s="143">
        <f t="shared" si="30"/>
        <v>740</v>
      </c>
      <c r="H131" s="143" t="str">
        <f t="shared" si="30"/>
        <v xml:space="preserve"> --- </v>
      </c>
      <c r="I131" s="143">
        <f t="shared" si="30"/>
        <v>509</v>
      </c>
      <c r="J131" s="143">
        <f t="shared" si="30"/>
        <v>-947</v>
      </c>
      <c r="K131" s="143">
        <f t="shared" si="30"/>
        <v>544</v>
      </c>
      <c r="L131" s="143">
        <f t="shared" si="30"/>
        <v>457</v>
      </c>
      <c r="M131" s="143">
        <f t="shared" si="30"/>
        <v>345</v>
      </c>
      <c r="N131" s="143">
        <f t="shared" si="30"/>
        <v>-215</v>
      </c>
      <c r="O131" s="144">
        <f t="shared" si="30"/>
        <v>2380</v>
      </c>
      <c r="P131" s="145">
        <f t="shared" si="30"/>
        <v>259</v>
      </c>
    </row>
    <row r="133" spans="1:16" ht="13.5" thickBot="1">
      <c r="P133" s="36" t="s">
        <v>114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-10.609243697478988</v>
      </c>
      <c r="C136" s="32">
        <f t="shared" ref="C136:P136" si="31">IF(OR(C42=" --- ",C50=" --- ")," --- ",C42/C50*100-100)</f>
        <v>-3.8163296335715415</v>
      </c>
      <c r="D136" s="32">
        <f t="shared" si="31"/>
        <v>-5.9957173447537429</v>
      </c>
      <c r="E136" s="32">
        <f t="shared" si="31"/>
        <v>-10.009182736455472</v>
      </c>
      <c r="F136" s="32">
        <f t="shared" si="31"/>
        <v>0.85978835978835377</v>
      </c>
      <c r="G136" s="32">
        <f t="shared" si="31"/>
        <v>-9.2328684050939955</v>
      </c>
      <c r="H136" s="32">
        <f t="shared" si="31"/>
        <v>-0.8717948717948758</v>
      </c>
      <c r="I136" s="32">
        <f t="shared" si="31"/>
        <v>0</v>
      </c>
      <c r="J136" s="32">
        <f t="shared" si="31"/>
        <v>-3.5604665438919625</v>
      </c>
      <c r="K136" s="32">
        <f t="shared" si="31"/>
        <v>-9.5021939779089166</v>
      </c>
      <c r="L136" s="32">
        <f t="shared" si="31"/>
        <v>1.0663507109004655</v>
      </c>
      <c r="M136" s="32">
        <f t="shared" si="31"/>
        <v>6.9168506254599009</v>
      </c>
      <c r="N136" s="32">
        <f t="shared" si="31"/>
        <v>-36.165577342047925</v>
      </c>
      <c r="O136" s="130">
        <f t="shared" si="31"/>
        <v>-9.513150531617228</v>
      </c>
      <c r="P136" s="131">
        <f t="shared" si="31"/>
        <v>-6.6581306017925783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7.3095121553271412</v>
      </c>
      <c r="D137" s="133">
        <f t="shared" si="32"/>
        <v>17.524593914436053</v>
      </c>
      <c r="E137" s="133" t="str">
        <f t="shared" si="32"/>
        <v xml:space="preserve"> --- </v>
      </c>
      <c r="F137" s="133">
        <f t="shared" si="32"/>
        <v>14.285714285714278</v>
      </c>
      <c r="G137" s="133">
        <f t="shared" si="32"/>
        <v>22.53390302805127</v>
      </c>
      <c r="H137" s="133" t="str">
        <f t="shared" si="32"/>
        <v xml:space="preserve"> --- </v>
      </c>
      <c r="I137" s="133">
        <f t="shared" si="32"/>
        <v>8.7376763966750417</v>
      </c>
      <c r="J137" s="133">
        <f t="shared" si="32"/>
        <v>23.269012485811572</v>
      </c>
      <c r="K137" s="133">
        <f t="shared" si="32"/>
        <v>4.8714693748016487</v>
      </c>
      <c r="L137" s="133">
        <f t="shared" si="32"/>
        <v>8.135810377962855</v>
      </c>
      <c r="M137" s="133">
        <f t="shared" si="32"/>
        <v>9.7960008079175793</v>
      </c>
      <c r="N137" s="133">
        <f t="shared" si="32"/>
        <v>1.4925373134328339</v>
      </c>
      <c r="O137" s="134">
        <f t="shared" si="32"/>
        <v>19.892653471989277</v>
      </c>
      <c r="P137" s="135">
        <f t="shared" si="32"/>
        <v>12.768151815181511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-707</v>
      </c>
      <c r="C139" s="33">
        <f t="shared" ref="C139:P139" si="33">IF(OR(C42=" --- ",C50=" --- ")," --- ",C42-C50)</f>
        <v>-251</v>
      </c>
      <c r="D139" s="33">
        <f t="shared" si="33"/>
        <v>-308</v>
      </c>
      <c r="E139" s="33">
        <f t="shared" si="33"/>
        <v>-436</v>
      </c>
      <c r="F139" s="33">
        <f t="shared" si="33"/>
        <v>26</v>
      </c>
      <c r="G139" s="33">
        <f t="shared" si="33"/>
        <v>-609</v>
      </c>
      <c r="H139" s="33">
        <f t="shared" si="33"/>
        <v>-51</v>
      </c>
      <c r="I139" s="33">
        <f t="shared" si="33"/>
        <v>0</v>
      </c>
      <c r="J139" s="33">
        <f t="shared" si="33"/>
        <v>-232</v>
      </c>
      <c r="K139" s="33">
        <f t="shared" si="33"/>
        <v>-628</v>
      </c>
      <c r="L139" s="33">
        <f t="shared" si="33"/>
        <v>54</v>
      </c>
      <c r="M139" s="33">
        <f t="shared" si="33"/>
        <v>376</v>
      </c>
      <c r="N139" s="33">
        <f t="shared" si="33"/>
        <v>-1992</v>
      </c>
      <c r="O139" s="140">
        <f t="shared" si="33"/>
        <v>-340</v>
      </c>
      <c r="P139" s="141">
        <f t="shared" si="33"/>
        <v>-364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448</v>
      </c>
      <c r="D140" s="143">
        <f t="shared" si="34"/>
        <v>766</v>
      </c>
      <c r="E140" s="143" t="str">
        <f t="shared" si="34"/>
        <v xml:space="preserve"> --- </v>
      </c>
      <c r="F140" s="143">
        <f t="shared" si="34"/>
        <v>378</v>
      </c>
      <c r="G140" s="143">
        <f t="shared" si="34"/>
        <v>1213</v>
      </c>
      <c r="H140" s="143" t="str">
        <f t="shared" si="34"/>
        <v xml:space="preserve"> --- </v>
      </c>
      <c r="I140" s="143">
        <f t="shared" si="34"/>
        <v>452</v>
      </c>
      <c r="J140" s="143">
        <f t="shared" si="34"/>
        <v>1230</v>
      </c>
      <c r="K140" s="143">
        <f t="shared" si="34"/>
        <v>307</v>
      </c>
      <c r="L140" s="143">
        <f t="shared" si="34"/>
        <v>381</v>
      </c>
      <c r="M140" s="143">
        <f t="shared" si="34"/>
        <v>485</v>
      </c>
      <c r="N140" s="143">
        <f t="shared" si="34"/>
        <v>81</v>
      </c>
      <c r="O140" s="144">
        <f t="shared" si="34"/>
        <v>593</v>
      </c>
      <c r="P140" s="145">
        <f t="shared" si="34"/>
        <v>619</v>
      </c>
    </row>
    <row r="142" spans="1:16">
      <c r="P142" s="146" t="s">
        <v>36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116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37202</v>
      </c>
      <c r="C189" s="58">
        <f t="shared" ref="C189:P189" si="35">IF(OR(C15=" --- ",C43=" --- ")," --- ",C15+C43)</f>
        <v>35830</v>
      </c>
      <c r="D189" s="58">
        <f t="shared" si="35"/>
        <v>32349</v>
      </c>
      <c r="E189" s="58">
        <f t="shared" si="35"/>
        <v>30538</v>
      </c>
      <c r="F189" s="58">
        <f t="shared" si="35"/>
        <v>32577</v>
      </c>
      <c r="G189" s="58">
        <f t="shared" si="35"/>
        <v>31234</v>
      </c>
      <c r="H189" s="58">
        <f t="shared" si="35"/>
        <v>33593</v>
      </c>
      <c r="I189" s="58">
        <f t="shared" si="35"/>
        <v>33286</v>
      </c>
      <c r="J189" s="58">
        <f t="shared" si="35"/>
        <v>36093</v>
      </c>
      <c r="K189" s="58">
        <f t="shared" si="35"/>
        <v>33882</v>
      </c>
      <c r="L189" s="58">
        <f t="shared" si="35"/>
        <v>32293</v>
      </c>
      <c r="M189" s="58">
        <f t="shared" si="35"/>
        <v>33434</v>
      </c>
      <c r="N189" s="58">
        <f t="shared" si="35"/>
        <v>34777</v>
      </c>
      <c r="O189" s="58">
        <f t="shared" si="35"/>
        <v>32244</v>
      </c>
      <c r="P189" s="59">
        <f t="shared" si="35"/>
        <v>33523</v>
      </c>
    </row>
    <row r="190" spans="1:16" s="35" customFormat="1" ht="30" customHeight="1">
      <c r="A190" s="47" t="s">
        <v>91</v>
      </c>
      <c r="B190" s="60">
        <f>IF(OR(B23=" --- ",B51=" --- ")," --- ",B23+B51)</f>
        <v>38291</v>
      </c>
      <c r="C190" s="61">
        <f t="shared" ref="C190:P190" si="36">IF(OR(C23=" --- ",C51=" --- ")," --- ",C23+C51)</f>
        <v>35945</v>
      </c>
      <c r="D190" s="61">
        <f t="shared" si="36"/>
        <v>32816</v>
      </c>
      <c r="E190" s="61">
        <f t="shared" si="36"/>
        <v>31343</v>
      </c>
      <c r="F190" s="61">
        <f t="shared" si="36"/>
        <v>32199</v>
      </c>
      <c r="G190" s="61">
        <f t="shared" si="36"/>
        <v>31662</v>
      </c>
      <c r="H190" s="61">
        <f t="shared" si="36"/>
        <v>29916</v>
      </c>
      <c r="I190" s="61">
        <f t="shared" si="36"/>
        <v>33179</v>
      </c>
      <c r="J190" s="61">
        <f t="shared" si="36"/>
        <v>36824</v>
      </c>
      <c r="K190" s="61">
        <f t="shared" si="36"/>
        <v>34685</v>
      </c>
      <c r="L190" s="61">
        <f t="shared" si="36"/>
        <v>33034</v>
      </c>
      <c r="M190" s="61">
        <f t="shared" si="36"/>
        <v>32935</v>
      </c>
      <c r="N190" s="61">
        <f t="shared" si="36"/>
        <v>31671</v>
      </c>
      <c r="O190" s="61">
        <f t="shared" si="36"/>
        <v>32977</v>
      </c>
      <c r="P190" s="62">
        <f t="shared" si="36"/>
        <v>33391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34167</v>
      </c>
      <c r="D191" s="64">
        <f t="shared" si="37"/>
        <v>29536</v>
      </c>
      <c r="E191" s="64" t="str">
        <f t="shared" si="37"/>
        <v xml:space="preserve"> --- </v>
      </c>
      <c r="F191" s="64">
        <f t="shared" si="37"/>
        <v>29590</v>
      </c>
      <c r="G191" s="64">
        <f t="shared" si="37"/>
        <v>28916</v>
      </c>
      <c r="H191" s="64" t="str">
        <f t="shared" si="37"/>
        <v xml:space="preserve"> --- </v>
      </c>
      <c r="I191" s="64">
        <f t="shared" si="37"/>
        <v>31477</v>
      </c>
      <c r="J191" s="64">
        <f t="shared" si="37"/>
        <v>36376</v>
      </c>
      <c r="K191" s="64">
        <f t="shared" si="37"/>
        <v>33072</v>
      </c>
      <c r="L191" s="64">
        <f t="shared" si="37"/>
        <v>31358</v>
      </c>
      <c r="M191" s="64">
        <f t="shared" si="37"/>
        <v>31215</v>
      </c>
      <c r="N191" s="64">
        <f t="shared" si="37"/>
        <v>30935</v>
      </c>
      <c r="O191" s="64">
        <f t="shared" si="37"/>
        <v>28599</v>
      </c>
      <c r="P191" s="65">
        <f t="shared" si="37"/>
        <v>31385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-2.8440103418557783</v>
      </c>
      <c r="C192" s="55">
        <f t="shared" ref="C192:P192" si="38">IF(OR(C189=" --- ",C190=" --- ")," --- ",C189/C190*100-100)</f>
        <v>-0.31993323132563489</v>
      </c>
      <c r="D192" s="55">
        <f t="shared" si="38"/>
        <v>-1.4230862993661617</v>
      </c>
      <c r="E192" s="55">
        <f t="shared" si="38"/>
        <v>-2.5683565708451681</v>
      </c>
      <c r="F192" s="55">
        <f t="shared" si="38"/>
        <v>1.173949501537308</v>
      </c>
      <c r="G192" s="55">
        <f t="shared" si="38"/>
        <v>-1.351778156781009</v>
      </c>
      <c r="H192" s="55">
        <f t="shared" si="38"/>
        <v>12.291081695413823</v>
      </c>
      <c r="I192" s="55">
        <f t="shared" si="38"/>
        <v>0.32249314325325429</v>
      </c>
      <c r="J192" s="55">
        <f t="shared" si="38"/>
        <v>-1.9851184010427971</v>
      </c>
      <c r="K192" s="55">
        <f t="shared" si="38"/>
        <v>-2.3151218105809477</v>
      </c>
      <c r="L192" s="55">
        <f t="shared" si="38"/>
        <v>-2.2431434279832843</v>
      </c>
      <c r="M192" s="55">
        <f t="shared" si="38"/>
        <v>1.515105510854724</v>
      </c>
      <c r="N192" s="55">
        <f t="shared" si="38"/>
        <v>9.8070790312904563</v>
      </c>
      <c r="O192" s="55">
        <f t="shared" si="38"/>
        <v>-2.2227613184947046</v>
      </c>
      <c r="P192" s="56">
        <f t="shared" si="38"/>
        <v>0.39531610314156751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-1089</v>
      </c>
      <c r="C193" s="52">
        <f t="shared" ref="C193:P193" si="39">IF(OR(C189=" --- ",C190=" --- ")," --- ",C189-C190)</f>
        <v>-115</v>
      </c>
      <c r="D193" s="52">
        <f t="shared" si="39"/>
        <v>-467</v>
      </c>
      <c r="E193" s="52">
        <f t="shared" si="39"/>
        <v>-805</v>
      </c>
      <c r="F193" s="52">
        <f t="shared" si="39"/>
        <v>378</v>
      </c>
      <c r="G193" s="52">
        <f t="shared" si="39"/>
        <v>-428</v>
      </c>
      <c r="H193" s="52">
        <f t="shared" si="39"/>
        <v>3677</v>
      </c>
      <c r="I193" s="52">
        <f t="shared" si="39"/>
        <v>107</v>
      </c>
      <c r="J193" s="52">
        <f t="shared" si="39"/>
        <v>-731</v>
      </c>
      <c r="K193" s="52">
        <f t="shared" si="39"/>
        <v>-803</v>
      </c>
      <c r="L193" s="52">
        <f t="shared" si="39"/>
        <v>-741</v>
      </c>
      <c r="M193" s="52">
        <f t="shared" si="39"/>
        <v>499</v>
      </c>
      <c r="N193" s="52">
        <f t="shared" si="39"/>
        <v>3106</v>
      </c>
      <c r="O193" s="52">
        <f t="shared" si="39"/>
        <v>-733</v>
      </c>
      <c r="P193" s="53">
        <f t="shared" si="39"/>
        <v>132</v>
      </c>
    </row>
    <row r="196" spans="1:16" s="35" customFormat="1" ht="21" customHeight="1">
      <c r="C196" s="34"/>
      <c r="P196" s="36" t="s">
        <v>120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199" priority="19" stopIfTrue="1">
      <formula>B9&gt;B17</formula>
    </cfRule>
    <cfRule type="expression" dxfId="198" priority="20" stopIfTrue="1">
      <formula>B9&lt;B17</formula>
    </cfRule>
  </conditionalFormatting>
  <conditionalFormatting sqref="C9:E9">
    <cfRule type="expression" dxfId="197" priority="17" stopIfTrue="1">
      <formula>C9&gt;C17</formula>
    </cfRule>
    <cfRule type="expression" dxfId="196" priority="18" stopIfTrue="1">
      <formula>C9&lt;C17</formula>
    </cfRule>
  </conditionalFormatting>
  <conditionalFormatting sqref="B10">
    <cfRule type="expression" dxfId="195" priority="15" stopIfTrue="1">
      <formula>B10&gt;B18</formula>
    </cfRule>
    <cfRule type="expression" dxfId="194" priority="16" stopIfTrue="1">
      <formula>B10&lt;B18</formula>
    </cfRule>
  </conditionalFormatting>
  <conditionalFormatting sqref="C9:O9">
    <cfRule type="expression" dxfId="193" priority="13" stopIfTrue="1">
      <formula>C9&gt;C17</formula>
    </cfRule>
    <cfRule type="expression" dxfId="192" priority="14" stopIfTrue="1">
      <formula>C9&lt;C17</formula>
    </cfRule>
  </conditionalFormatting>
  <conditionalFormatting sqref="C10:O10">
    <cfRule type="expression" dxfId="191" priority="11" stopIfTrue="1">
      <formula>C10&gt;C18</formula>
    </cfRule>
    <cfRule type="expression" dxfId="190" priority="12" stopIfTrue="1">
      <formula>C10&lt;C18</formula>
    </cfRule>
  </conditionalFormatting>
  <conditionalFormatting sqref="B37">
    <cfRule type="expression" dxfId="189" priority="9" stopIfTrue="1">
      <formula>B37&gt;B45</formula>
    </cfRule>
    <cfRule type="expression" dxfId="188" priority="10" stopIfTrue="1">
      <formula>B37&lt;B45</formula>
    </cfRule>
  </conditionalFormatting>
  <conditionalFormatting sqref="C37:E37">
    <cfRule type="expression" dxfId="187" priority="7" stopIfTrue="1">
      <formula>C37&gt;C45</formula>
    </cfRule>
    <cfRule type="expression" dxfId="186" priority="8" stopIfTrue="1">
      <formula>C37&lt;C45</formula>
    </cfRule>
  </conditionalFormatting>
  <conditionalFormatting sqref="B38">
    <cfRule type="expression" dxfId="185" priority="5" stopIfTrue="1">
      <formula>B38&gt;B46</formula>
    </cfRule>
    <cfRule type="expression" dxfId="184" priority="6" stopIfTrue="1">
      <formula>B38&lt;B46</formula>
    </cfRule>
  </conditionalFormatting>
  <conditionalFormatting sqref="C37:O37">
    <cfRule type="expression" dxfId="183" priority="3" stopIfTrue="1">
      <formula>C37&gt;C45</formula>
    </cfRule>
    <cfRule type="expression" dxfId="182" priority="4" stopIfTrue="1">
      <formula>C37&lt;C45</formula>
    </cfRule>
  </conditionalFormatting>
  <conditionalFormatting sqref="C38:O38">
    <cfRule type="expression" dxfId="181" priority="1" stopIfTrue="1">
      <formula>C38&gt;C46</formula>
    </cfRule>
    <cfRule type="expression" dxfId="18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169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37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22.6</v>
      </c>
      <c r="C9" s="41">
        <v>18.738461538461536</v>
      </c>
      <c r="D9" s="41">
        <v>23.07</v>
      </c>
      <c r="E9" s="41">
        <v>27.04</v>
      </c>
      <c r="F9" s="41">
        <v>27.24</v>
      </c>
      <c r="G9" s="41">
        <v>22.97</v>
      </c>
      <c r="H9" s="41">
        <v>25.805124972665634</v>
      </c>
      <c r="I9" s="41">
        <v>22.29</v>
      </c>
      <c r="J9" s="41">
        <v>21.68</v>
      </c>
      <c r="K9" s="41">
        <v>22.134</v>
      </c>
      <c r="L9" s="41">
        <v>25.472966507177034</v>
      </c>
      <c r="M9" s="41">
        <v>22.94</v>
      </c>
      <c r="N9" s="41">
        <v>26.8</v>
      </c>
      <c r="O9" s="102">
        <v>26.86</v>
      </c>
      <c r="P9" s="66">
        <f t="shared" ref="P9:P12" si="0">SUM(B9:O9)/COUNTIF(B9:O9,"&gt;0")</f>
        <v>23.974325215593158</v>
      </c>
    </row>
    <row r="10" spans="1:33" s="21" customFormat="1" ht="30" customHeight="1">
      <c r="A10" s="20" t="s">
        <v>28</v>
      </c>
      <c r="B10" s="94">
        <v>56.2</v>
      </c>
      <c r="C10" s="42">
        <v>57.84</v>
      </c>
      <c r="D10" s="42">
        <v>71.700700000000012</v>
      </c>
      <c r="E10" s="42">
        <v>66</v>
      </c>
      <c r="F10" s="42">
        <v>65.305000000000007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64.262407142857143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13692</v>
      </c>
      <c r="C13" s="25">
        <f t="shared" ref="C13:O14" si="1">IF(C9=0," --- ",ROUND(12*(1/C9*C11),))</f>
        <v>16489</v>
      </c>
      <c r="D13" s="25">
        <f t="shared" si="1"/>
        <v>12574</v>
      </c>
      <c r="E13" s="25">
        <f t="shared" si="1"/>
        <v>11472</v>
      </c>
      <c r="F13" s="25">
        <f t="shared" si="1"/>
        <v>10705</v>
      </c>
      <c r="G13" s="25">
        <f t="shared" si="1"/>
        <v>12616</v>
      </c>
      <c r="H13" s="25">
        <f t="shared" si="1"/>
        <v>10696</v>
      </c>
      <c r="I13" s="25">
        <f t="shared" si="1"/>
        <v>13122</v>
      </c>
      <c r="J13" s="25">
        <f t="shared" si="1"/>
        <v>14033</v>
      </c>
      <c r="K13" s="25">
        <f>IF(K9=0," --- ",ROUND(12*(1/K9*K11)+Q60,))</f>
        <v>13440</v>
      </c>
      <c r="L13" s="25">
        <f t="shared" si="1"/>
        <v>11884</v>
      </c>
      <c r="M13" s="25">
        <f t="shared" si="1"/>
        <v>13382</v>
      </c>
      <c r="N13" s="25">
        <f t="shared" si="1"/>
        <v>10543</v>
      </c>
      <c r="O13" s="107">
        <f t="shared" si="1"/>
        <v>11525</v>
      </c>
      <c r="P13" s="108">
        <f>ROUND(SUM(B13:O13)/COUNTIF(B13:O13,"&gt;0"),)</f>
        <v>12584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3339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2499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2807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17031</v>
      </c>
      <c r="C15" s="97">
        <f t="shared" ref="C15:P15" si="2">IF(C9=0," --- ",C13+C14)</f>
        <v>19622</v>
      </c>
      <c r="D15" s="97">
        <f t="shared" si="2"/>
        <v>14948</v>
      </c>
      <c r="E15" s="97">
        <f t="shared" si="2"/>
        <v>13943</v>
      </c>
      <c r="F15" s="97">
        <f t="shared" si="2"/>
        <v>13204</v>
      </c>
      <c r="G15" s="97">
        <f t="shared" si="2"/>
        <v>14236</v>
      </c>
      <c r="H15" s="97">
        <f t="shared" si="2"/>
        <v>13787</v>
      </c>
      <c r="I15" s="97">
        <f t="shared" si="2"/>
        <v>15899</v>
      </c>
      <c r="J15" s="97">
        <f t="shared" si="2"/>
        <v>17460</v>
      </c>
      <c r="K15" s="97">
        <f t="shared" si="2"/>
        <v>16124</v>
      </c>
      <c r="L15" s="97">
        <f t="shared" si="2"/>
        <v>14871</v>
      </c>
      <c r="M15" s="97">
        <f t="shared" si="2"/>
        <v>16288</v>
      </c>
      <c r="N15" s="97">
        <f t="shared" si="2"/>
        <v>14059</v>
      </c>
      <c r="O15" s="111">
        <f t="shared" si="2"/>
        <v>13993</v>
      </c>
      <c r="P15" s="108">
        <f t="shared" si="2"/>
        <v>15391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22.6</v>
      </c>
      <c r="C17" s="41">
        <v>18.738461538461539</v>
      </c>
      <c r="D17" s="41">
        <v>23.07</v>
      </c>
      <c r="E17" s="41">
        <v>27.04</v>
      </c>
      <c r="F17" s="41">
        <v>24.04</v>
      </c>
      <c r="G17" s="41">
        <v>22.97</v>
      </c>
      <c r="H17" s="41">
        <v>27.438606118809165</v>
      </c>
      <c r="I17" s="41">
        <v>22.29</v>
      </c>
      <c r="J17" s="41">
        <v>21.68</v>
      </c>
      <c r="K17" s="41">
        <v>22.605</v>
      </c>
      <c r="L17" s="41">
        <v>24.0311004784689</v>
      </c>
      <c r="M17" s="41">
        <v>22.94</v>
      </c>
      <c r="N17" s="41">
        <v>22</v>
      </c>
      <c r="O17" s="102">
        <v>26.86</v>
      </c>
      <c r="P17" s="115">
        <f t="shared" ref="P17:P20" si="3">SUM(B17:O17)/COUNTIF(B17:O17,"&gt;0")</f>
        <v>23.450226295409973</v>
      </c>
      <c r="R17" s="116"/>
      <c r="S17" s="116"/>
    </row>
    <row r="18" spans="1:23" s="21" customFormat="1" ht="30" customHeight="1">
      <c r="A18" s="20" t="s">
        <v>28</v>
      </c>
      <c r="B18" s="85">
        <v>56.2</v>
      </c>
      <c r="C18" s="42">
        <v>57.844200000000001</v>
      </c>
      <c r="D18" s="42">
        <v>71.700700000000012</v>
      </c>
      <c r="E18" s="42">
        <v>66</v>
      </c>
      <c r="F18" s="42">
        <v>69.59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65.061635714285714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13692</v>
      </c>
      <c r="C21" s="25">
        <f t="shared" ref="C21:O22" si="4">IF(C17=0," --- ",ROUND(12*(1/C17*C19),))</f>
        <v>17158</v>
      </c>
      <c r="D21" s="25">
        <f t="shared" si="4"/>
        <v>12575</v>
      </c>
      <c r="E21" s="25">
        <f t="shared" si="4"/>
        <v>11516</v>
      </c>
      <c r="F21" s="25">
        <f t="shared" si="4"/>
        <v>12030</v>
      </c>
      <c r="G21" s="25">
        <f t="shared" si="4"/>
        <v>12573</v>
      </c>
      <c r="H21" s="25">
        <f t="shared" si="4"/>
        <v>10251</v>
      </c>
      <c r="I21" s="25">
        <f t="shared" si="4"/>
        <v>13459</v>
      </c>
      <c r="J21" s="25">
        <f t="shared" si="4"/>
        <v>14070</v>
      </c>
      <c r="K21" s="25">
        <f t="shared" si="4"/>
        <v>13334</v>
      </c>
      <c r="L21" s="25">
        <f t="shared" si="4"/>
        <v>12814</v>
      </c>
      <c r="M21" s="25">
        <f t="shared" si="4"/>
        <v>13407</v>
      </c>
      <c r="N21" s="25">
        <f t="shared" si="4"/>
        <v>12655</v>
      </c>
      <c r="O21" s="107">
        <f t="shared" si="4"/>
        <v>11583</v>
      </c>
      <c r="P21" s="108">
        <f>ROUND(SUM(B21:O21)/COUNTIF(B21:O21,"&gt;0"),)</f>
        <v>12937</v>
      </c>
    </row>
    <row r="22" spans="1:23" s="106" customFormat="1" ht="30" customHeight="1" thickBot="1">
      <c r="A22" s="24" t="s">
        <v>98</v>
      </c>
      <c r="B22" s="97">
        <f>IF(B18=0," --- ",ROUND(12*(1/B18*B20),))</f>
        <v>3735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2397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2861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17427</v>
      </c>
      <c r="C23" s="97">
        <f t="shared" si="5"/>
        <v>20415</v>
      </c>
      <c r="D23" s="97">
        <f t="shared" si="5"/>
        <v>15101</v>
      </c>
      <c r="E23" s="97">
        <f t="shared" si="5"/>
        <v>14261</v>
      </c>
      <c r="F23" s="97">
        <f t="shared" si="5"/>
        <v>14427</v>
      </c>
      <c r="G23" s="97">
        <f t="shared" si="5"/>
        <v>14358</v>
      </c>
      <c r="H23" s="97">
        <f t="shared" si="5"/>
        <v>13369</v>
      </c>
      <c r="I23" s="97">
        <f t="shared" si="5"/>
        <v>16236</v>
      </c>
      <c r="J23" s="97">
        <f t="shared" si="5"/>
        <v>17624</v>
      </c>
      <c r="K23" s="97">
        <f t="shared" si="5"/>
        <v>16299</v>
      </c>
      <c r="L23" s="97">
        <f t="shared" si="5"/>
        <v>15769</v>
      </c>
      <c r="M23" s="97">
        <f t="shared" si="5"/>
        <v>16170</v>
      </c>
      <c r="N23" s="97">
        <f t="shared" si="5"/>
        <v>15409</v>
      </c>
      <c r="O23" s="111">
        <f t="shared" si="5"/>
        <v>14310</v>
      </c>
      <c r="P23" s="108">
        <f t="shared" si="5"/>
        <v>15798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22.6</v>
      </c>
      <c r="C25" s="41">
        <v>18.46153846153846</v>
      </c>
      <c r="D25" s="41">
        <v>0</v>
      </c>
      <c r="E25" s="41">
        <v>27.04</v>
      </c>
      <c r="F25" s="41">
        <v>0</v>
      </c>
      <c r="G25" s="41">
        <v>22.97</v>
      </c>
      <c r="H25" s="41">
        <v>0</v>
      </c>
      <c r="I25" s="41">
        <v>22.285714285714285</v>
      </c>
      <c r="J25" s="41">
        <v>21.68</v>
      </c>
      <c r="K25" s="41">
        <v>22.605</v>
      </c>
      <c r="L25" s="41">
        <v>24.0311004784689</v>
      </c>
      <c r="M25" s="41">
        <v>22.94</v>
      </c>
      <c r="N25" s="41">
        <v>20</v>
      </c>
      <c r="O25" s="102">
        <v>30.76</v>
      </c>
      <c r="P25" s="115">
        <f t="shared" ref="P25:P28" si="6">SUM(B25:O25)/COUNTIF(B25:O25,"&gt;0")</f>
        <v>23.215759384156513</v>
      </c>
      <c r="R25" s="116"/>
      <c r="S25" s="116"/>
    </row>
    <row r="26" spans="1:23" s="21" customFormat="1" ht="30" customHeight="1">
      <c r="A26" s="20" t="s">
        <v>28</v>
      </c>
      <c r="B26" s="85">
        <v>56.2</v>
      </c>
      <c r="C26" s="42">
        <v>56.71</v>
      </c>
      <c r="D26" s="42">
        <v>0</v>
      </c>
      <c r="E26" s="42">
        <v>74</v>
      </c>
      <c r="F26" s="42">
        <v>0</v>
      </c>
      <c r="G26" s="42">
        <v>97</v>
      </c>
      <c r="H26" s="42">
        <v>0</v>
      </c>
      <c r="I26" s="42">
        <v>63.05</v>
      </c>
      <c r="J26" s="42">
        <v>55</v>
      </c>
      <c r="K26" s="42">
        <v>54.56</v>
      </c>
      <c r="L26" s="42">
        <v>60.63</v>
      </c>
      <c r="M26" s="42">
        <v>61</v>
      </c>
      <c r="N26" s="42">
        <v>56</v>
      </c>
      <c r="O26" s="103">
        <v>70.900000000000006</v>
      </c>
      <c r="P26" s="117">
        <f t="shared" si="6"/>
        <v>64.095454545454544</v>
      </c>
      <c r="R26" s="116"/>
      <c r="S26" s="116"/>
    </row>
    <row r="27" spans="1:23" s="35" customFormat="1" ht="30" customHeight="1">
      <c r="A27" s="22" t="s">
        <v>27</v>
      </c>
      <c r="B27" s="86">
        <v>24249.624</v>
      </c>
      <c r="C27" s="43">
        <v>25276</v>
      </c>
      <c r="D27" s="43">
        <v>0</v>
      </c>
      <c r="E27" s="43">
        <v>24840</v>
      </c>
      <c r="F27" s="43">
        <v>0</v>
      </c>
      <c r="G27" s="43">
        <v>23177</v>
      </c>
      <c r="H27" s="43">
        <v>0</v>
      </c>
      <c r="I27" s="43">
        <v>24080</v>
      </c>
      <c r="J27" s="43">
        <v>24039</v>
      </c>
      <c r="K27" s="43">
        <v>23991</v>
      </c>
      <c r="L27" s="43">
        <v>24505</v>
      </c>
      <c r="M27" s="43">
        <v>24400</v>
      </c>
      <c r="N27" s="43">
        <v>21200</v>
      </c>
      <c r="O27" s="104">
        <v>24840</v>
      </c>
      <c r="P27" s="118">
        <f t="shared" si="6"/>
        <v>24054.329454545456</v>
      </c>
      <c r="R27" s="116"/>
      <c r="S27" s="116"/>
    </row>
    <row r="28" spans="1:23" s="106" customFormat="1" ht="30" customHeight="1" thickBot="1">
      <c r="A28" s="23" t="s">
        <v>29</v>
      </c>
      <c r="B28" s="87">
        <v>13412.717499999999</v>
      </c>
      <c r="C28" s="44">
        <v>14341</v>
      </c>
      <c r="D28" s="44">
        <v>0</v>
      </c>
      <c r="E28" s="44">
        <v>13130</v>
      </c>
      <c r="F28" s="44">
        <v>0</v>
      </c>
      <c r="G28" s="44">
        <v>11776</v>
      </c>
      <c r="H28" s="44">
        <v>0</v>
      </c>
      <c r="I28" s="44">
        <v>13286</v>
      </c>
      <c r="J28" s="44">
        <v>13216</v>
      </c>
      <c r="K28" s="44">
        <v>12735</v>
      </c>
      <c r="L28" s="44">
        <v>13807</v>
      </c>
      <c r="M28" s="44">
        <v>12790</v>
      </c>
      <c r="N28" s="44">
        <v>12664</v>
      </c>
      <c r="O28" s="105">
        <v>13440</v>
      </c>
      <c r="P28" s="119">
        <f t="shared" si="6"/>
        <v>13145.247045454546</v>
      </c>
      <c r="R28" s="116"/>
      <c r="S28" s="116"/>
    </row>
    <row r="29" spans="1:23" s="106" customFormat="1" ht="30" customHeight="1" thickBot="1">
      <c r="A29" s="24" t="s">
        <v>97</v>
      </c>
      <c r="B29" s="25">
        <f>IF(B25=0," --- ",ROUND(12*(1/B25*B27),))</f>
        <v>12876</v>
      </c>
      <c r="C29" s="25">
        <f t="shared" ref="C29:O30" si="7">IF(C25=0," --- ",ROUND(12*(1/C25*C27),))</f>
        <v>16429</v>
      </c>
      <c r="D29" s="25" t="str">
        <f t="shared" si="7"/>
        <v xml:space="preserve"> --- </v>
      </c>
      <c r="E29" s="25">
        <f t="shared" si="7"/>
        <v>11024</v>
      </c>
      <c r="F29" s="25" t="str">
        <f t="shared" si="7"/>
        <v xml:space="preserve"> --- </v>
      </c>
      <c r="G29" s="25">
        <f t="shared" si="7"/>
        <v>12108</v>
      </c>
      <c r="H29" s="25" t="str">
        <f t="shared" si="7"/>
        <v xml:space="preserve"> --- </v>
      </c>
      <c r="I29" s="25">
        <f t="shared" si="7"/>
        <v>12966</v>
      </c>
      <c r="J29" s="25">
        <f t="shared" si="7"/>
        <v>13306</v>
      </c>
      <c r="K29" s="25">
        <f t="shared" si="7"/>
        <v>12736</v>
      </c>
      <c r="L29" s="25">
        <f t="shared" si="7"/>
        <v>12237</v>
      </c>
      <c r="M29" s="25">
        <f t="shared" si="7"/>
        <v>12764</v>
      </c>
      <c r="N29" s="25">
        <f t="shared" si="7"/>
        <v>12720</v>
      </c>
      <c r="O29" s="107">
        <f t="shared" si="7"/>
        <v>9691</v>
      </c>
      <c r="P29" s="108">
        <f>ROUND(SUM(B29:O29)/COUNTIF(B29:O29,"&gt;0"),)</f>
        <v>12623</v>
      </c>
    </row>
    <row r="30" spans="1:23" s="106" customFormat="1" ht="30" customHeight="1" thickBot="1">
      <c r="A30" s="24" t="s">
        <v>98</v>
      </c>
      <c r="B30" s="97">
        <f>IF(B26=0," --- ",ROUND(12*(1/B26*B28),))</f>
        <v>2864</v>
      </c>
      <c r="C30" s="97">
        <f t="shared" si="7"/>
        <v>3035</v>
      </c>
      <c r="D30" s="97" t="str">
        <f t="shared" si="7"/>
        <v xml:space="preserve"> --- </v>
      </c>
      <c r="E30" s="97">
        <f t="shared" si="7"/>
        <v>2129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>
        <f t="shared" si="7"/>
        <v>2529</v>
      </c>
      <c r="J30" s="97">
        <f t="shared" si="7"/>
        <v>2883</v>
      </c>
      <c r="K30" s="97">
        <f t="shared" si="7"/>
        <v>2801</v>
      </c>
      <c r="L30" s="97">
        <f t="shared" si="7"/>
        <v>2733</v>
      </c>
      <c r="M30" s="97">
        <f t="shared" si="7"/>
        <v>2516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2540</v>
      </c>
    </row>
    <row r="31" spans="1:23" s="35" customFormat="1" ht="30" customHeight="1" thickBot="1">
      <c r="A31" s="24" t="s">
        <v>99</v>
      </c>
      <c r="B31" s="97">
        <f t="shared" ref="B31:P31" si="8">IF(B25=0," --- ",B29+B30)</f>
        <v>15740</v>
      </c>
      <c r="C31" s="97">
        <f t="shared" si="8"/>
        <v>19464</v>
      </c>
      <c r="D31" s="97" t="str">
        <f t="shared" si="8"/>
        <v xml:space="preserve"> --- </v>
      </c>
      <c r="E31" s="97">
        <f t="shared" si="8"/>
        <v>13153</v>
      </c>
      <c r="F31" s="97" t="str">
        <f t="shared" si="8"/>
        <v xml:space="preserve"> --- </v>
      </c>
      <c r="G31" s="97">
        <f t="shared" si="8"/>
        <v>13565</v>
      </c>
      <c r="H31" s="97" t="str">
        <f t="shared" si="8"/>
        <v xml:space="preserve"> --- </v>
      </c>
      <c r="I31" s="97">
        <f t="shared" si="8"/>
        <v>15495</v>
      </c>
      <c r="J31" s="97">
        <f t="shared" si="8"/>
        <v>16189</v>
      </c>
      <c r="K31" s="97">
        <f t="shared" si="8"/>
        <v>15537</v>
      </c>
      <c r="L31" s="97">
        <f t="shared" si="8"/>
        <v>14970</v>
      </c>
      <c r="M31" s="97">
        <f t="shared" si="8"/>
        <v>15280</v>
      </c>
      <c r="N31" s="97">
        <f t="shared" si="8"/>
        <v>15434</v>
      </c>
      <c r="O31" s="111">
        <f t="shared" si="8"/>
        <v>11966</v>
      </c>
      <c r="P31" s="108">
        <f t="shared" si="8"/>
        <v>15163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38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16.399999999999999</v>
      </c>
      <c r="C37" s="41">
        <v>15.886956521739128</v>
      </c>
      <c r="D37" s="41">
        <v>12.92</v>
      </c>
      <c r="E37" s="41">
        <v>20.57</v>
      </c>
      <c r="F37" s="41">
        <v>19.350000000000001</v>
      </c>
      <c r="G37" s="41">
        <v>17.350000000000001</v>
      </c>
      <c r="H37" s="41">
        <v>17.81990863015422</v>
      </c>
      <c r="I37" s="41">
        <v>17.350000000000001</v>
      </c>
      <c r="J37" s="41">
        <v>14.96</v>
      </c>
      <c r="K37" s="41">
        <v>14.891999999999999</v>
      </c>
      <c r="L37" s="41">
        <v>19.156626506024097</v>
      </c>
      <c r="M37" s="41">
        <v>17.149999999999999</v>
      </c>
      <c r="N37" s="41">
        <v>16.899999999999999</v>
      </c>
      <c r="O37" s="102">
        <v>19.420000000000002</v>
      </c>
      <c r="P37" s="66">
        <f t="shared" ref="P37:P40" si="9">SUM(B37:O37)/COUNTIF(B37:O37,"&gt;0")</f>
        <v>17.151820832708388</v>
      </c>
    </row>
    <row r="38" spans="1:33" s="21" customFormat="1" ht="30" customHeight="1">
      <c r="A38" s="20" t="s">
        <v>28</v>
      </c>
      <c r="B38" s="94">
        <v>33.5</v>
      </c>
      <c r="C38" s="42">
        <v>34.3842</v>
      </c>
      <c r="D38" s="42">
        <v>44.800899999999999</v>
      </c>
      <c r="E38" s="42">
        <v>41.6</v>
      </c>
      <c r="F38" s="42">
        <v>63.144999999999996</v>
      </c>
      <c r="G38" s="42">
        <v>31.1</v>
      </c>
      <c r="H38" s="42">
        <v>39.724460999999998</v>
      </c>
      <c r="I38" s="42">
        <v>37.83</v>
      </c>
      <c r="J38" s="42">
        <v>30</v>
      </c>
      <c r="K38" s="42">
        <v>41.36</v>
      </c>
      <c r="L38" s="42">
        <v>40.53</v>
      </c>
      <c r="M38" s="42">
        <v>37</v>
      </c>
      <c r="N38" s="42">
        <v>50</v>
      </c>
      <c r="O38" s="103">
        <v>54.1</v>
      </c>
      <c r="P38" s="28">
        <f t="shared" si="9"/>
        <v>41.362468642857145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15830</v>
      </c>
      <c r="C41" s="25">
        <f t="shared" ref="C41:O42" si="10">IF(C37=0," --- ",ROUND(12*(1/C37*C39),))</f>
        <v>16173</v>
      </c>
      <c r="D41" s="25">
        <f t="shared" si="10"/>
        <v>19049</v>
      </c>
      <c r="E41" s="25">
        <f t="shared" si="10"/>
        <v>13190</v>
      </c>
      <c r="F41" s="25">
        <f t="shared" si="10"/>
        <v>13085</v>
      </c>
      <c r="G41" s="25">
        <f t="shared" si="10"/>
        <v>14381</v>
      </c>
      <c r="H41" s="25">
        <f t="shared" si="10"/>
        <v>15488</v>
      </c>
      <c r="I41" s="25">
        <f t="shared" si="10"/>
        <v>14583</v>
      </c>
      <c r="J41" s="25">
        <f t="shared" si="10"/>
        <v>16847</v>
      </c>
      <c r="K41" s="25">
        <f>IF(K37=0," --- ",ROUND(12*(1/K37*K39),))</f>
        <v>16728</v>
      </c>
      <c r="L41" s="25">
        <f t="shared" ref="L41:O41" si="11">IF(L37=0," --- ",ROUND(12*(1/L37*L39),))</f>
        <v>13519</v>
      </c>
      <c r="M41" s="25">
        <f t="shared" si="11"/>
        <v>15451</v>
      </c>
      <c r="N41" s="25">
        <f t="shared" si="11"/>
        <v>14654</v>
      </c>
      <c r="O41" s="107">
        <f t="shared" si="11"/>
        <v>13450</v>
      </c>
      <c r="P41" s="108">
        <f>ROUND(SUM(B41:O41)/COUNTIF(B41:O41,"&gt;0"),)</f>
        <v>15173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5602</v>
      </c>
      <c r="C42" s="97">
        <f t="shared" si="10"/>
        <v>5270</v>
      </c>
      <c r="D42" s="97">
        <f t="shared" si="10"/>
        <v>3800</v>
      </c>
      <c r="E42" s="97">
        <f t="shared" si="10"/>
        <v>3920</v>
      </c>
      <c r="F42" s="97">
        <f t="shared" si="10"/>
        <v>2585</v>
      </c>
      <c r="G42" s="97">
        <f t="shared" si="10"/>
        <v>5053</v>
      </c>
      <c r="H42" s="97">
        <f t="shared" si="10"/>
        <v>4833</v>
      </c>
      <c r="I42" s="97">
        <f t="shared" si="10"/>
        <v>4688</v>
      </c>
      <c r="J42" s="97">
        <f t="shared" si="10"/>
        <v>6284</v>
      </c>
      <c r="K42" s="97">
        <f t="shared" si="10"/>
        <v>3940</v>
      </c>
      <c r="L42" s="97">
        <f t="shared" si="10"/>
        <v>4558</v>
      </c>
      <c r="M42" s="97">
        <f t="shared" si="10"/>
        <v>4869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4439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21432</v>
      </c>
      <c r="C43" s="97">
        <f t="shared" ref="C43:P43" si="12">IF(C37=0," --- ",C41+C42)</f>
        <v>21443</v>
      </c>
      <c r="D43" s="97">
        <f t="shared" si="12"/>
        <v>22849</v>
      </c>
      <c r="E43" s="97">
        <f t="shared" si="12"/>
        <v>17110</v>
      </c>
      <c r="F43" s="97">
        <f t="shared" si="12"/>
        <v>15670</v>
      </c>
      <c r="G43" s="97">
        <f t="shared" si="12"/>
        <v>19434</v>
      </c>
      <c r="H43" s="97">
        <f t="shared" si="12"/>
        <v>20321</v>
      </c>
      <c r="I43" s="97">
        <f t="shared" si="12"/>
        <v>19271</v>
      </c>
      <c r="J43" s="97">
        <f t="shared" si="12"/>
        <v>23131</v>
      </c>
      <c r="K43" s="97">
        <f t="shared" si="12"/>
        <v>20668</v>
      </c>
      <c r="L43" s="97">
        <f t="shared" si="12"/>
        <v>18077</v>
      </c>
      <c r="M43" s="97">
        <f t="shared" si="12"/>
        <v>20320</v>
      </c>
      <c r="N43" s="97">
        <f t="shared" si="12"/>
        <v>18170</v>
      </c>
      <c r="O43" s="111">
        <f t="shared" si="12"/>
        <v>16684</v>
      </c>
      <c r="P43" s="108">
        <f t="shared" si="12"/>
        <v>19612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16.399999999999999</v>
      </c>
      <c r="C45" s="41">
        <v>15.88695652173913</v>
      </c>
      <c r="D45" s="41">
        <v>12.92</v>
      </c>
      <c r="E45" s="41">
        <v>20.57</v>
      </c>
      <c r="F45" s="41">
        <v>18.61</v>
      </c>
      <c r="G45" s="41">
        <v>17.350000000000001</v>
      </c>
      <c r="H45" s="41">
        <v>20.727718116257041</v>
      </c>
      <c r="I45" s="41">
        <v>17.350000000000001</v>
      </c>
      <c r="J45" s="41">
        <v>14.96</v>
      </c>
      <c r="K45" s="41">
        <v>15.209</v>
      </c>
      <c r="L45" s="41">
        <v>18.072289156626507</v>
      </c>
      <c r="M45" s="41">
        <v>17.149999999999999</v>
      </c>
      <c r="N45" s="41">
        <v>20</v>
      </c>
      <c r="O45" s="102">
        <v>19.420000000000002</v>
      </c>
      <c r="P45" s="115">
        <f t="shared" ref="P45:P48" si="13">SUM(B45:O45)/COUNTIF(B45:O45,"&gt;0")</f>
        <v>17.473283128187337</v>
      </c>
      <c r="R45" s="116"/>
      <c r="S45" s="116"/>
    </row>
    <row r="46" spans="1:33" s="21" customFormat="1" ht="30" customHeight="1">
      <c r="A46" s="20" t="s">
        <v>28</v>
      </c>
      <c r="B46" s="85">
        <v>33.5</v>
      </c>
      <c r="C46" s="42">
        <v>34.3842</v>
      </c>
      <c r="D46" s="42">
        <v>44.800899999999999</v>
      </c>
      <c r="E46" s="42">
        <v>41.6</v>
      </c>
      <c r="F46" s="42">
        <v>55.54</v>
      </c>
      <c r="G46" s="42">
        <v>31.1</v>
      </c>
      <c r="H46" s="42">
        <v>39.724460999999998</v>
      </c>
      <c r="I46" s="42">
        <v>37.83</v>
      </c>
      <c r="J46" s="42">
        <v>30</v>
      </c>
      <c r="K46" s="42">
        <v>39.39</v>
      </c>
      <c r="L46" s="42">
        <v>39.74</v>
      </c>
      <c r="M46" s="42">
        <v>37</v>
      </c>
      <c r="N46" s="42">
        <v>37</v>
      </c>
      <c r="O46" s="103">
        <v>54.1</v>
      </c>
      <c r="P46" s="117">
        <f t="shared" si="13"/>
        <v>39.693540071428572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15830</v>
      </c>
      <c r="C49" s="25">
        <f t="shared" ref="C49:O50" si="14">IF(C45=0," --- ",ROUND(12*(1/C45*C47),))</f>
        <v>16577</v>
      </c>
      <c r="D49" s="25">
        <f t="shared" si="14"/>
        <v>19048</v>
      </c>
      <c r="E49" s="25">
        <f t="shared" si="14"/>
        <v>13243</v>
      </c>
      <c r="F49" s="25">
        <f t="shared" si="14"/>
        <v>13606</v>
      </c>
      <c r="G49" s="25">
        <f t="shared" si="14"/>
        <v>13986</v>
      </c>
      <c r="H49" s="25">
        <f t="shared" si="14"/>
        <v>13570</v>
      </c>
      <c r="I49" s="25">
        <f t="shared" si="14"/>
        <v>14957</v>
      </c>
      <c r="J49" s="25">
        <f t="shared" si="14"/>
        <v>17305</v>
      </c>
      <c r="K49" s="25">
        <f t="shared" si="14"/>
        <v>16727</v>
      </c>
      <c r="L49" s="25">
        <f t="shared" si="14"/>
        <v>14524</v>
      </c>
      <c r="M49" s="25">
        <f t="shared" si="14"/>
        <v>15444</v>
      </c>
      <c r="N49" s="25">
        <f t="shared" si="14"/>
        <v>12435</v>
      </c>
      <c r="O49" s="107">
        <f t="shared" si="14"/>
        <v>13517</v>
      </c>
      <c r="P49" s="108">
        <f>ROUND(SUM(B49:O49)/COUNTIF(B49:O49,"&gt;0"),)</f>
        <v>15055</v>
      </c>
    </row>
    <row r="50" spans="1:23" s="106" customFormat="1" ht="30" customHeight="1" thickBot="1">
      <c r="A50" s="24" t="s">
        <v>98</v>
      </c>
      <c r="B50" s="97">
        <f>IF(B46=0," --- ",ROUND(12*(1/B46*B48),))</f>
        <v>6266</v>
      </c>
      <c r="C50" s="97">
        <f t="shared" si="14"/>
        <v>5479</v>
      </c>
      <c r="D50" s="97">
        <f t="shared" si="14"/>
        <v>4043</v>
      </c>
      <c r="E50" s="97">
        <f t="shared" si="14"/>
        <v>4356</v>
      </c>
      <c r="F50" s="97">
        <f t="shared" si="14"/>
        <v>3003</v>
      </c>
      <c r="G50" s="97">
        <f t="shared" si="14"/>
        <v>5567</v>
      </c>
      <c r="H50" s="97">
        <f t="shared" si="14"/>
        <v>4876</v>
      </c>
      <c r="I50" s="97">
        <f t="shared" si="14"/>
        <v>4688</v>
      </c>
      <c r="J50" s="97">
        <f t="shared" si="14"/>
        <v>6516</v>
      </c>
      <c r="K50" s="97">
        <f t="shared" si="14"/>
        <v>4354</v>
      </c>
      <c r="L50" s="97">
        <f t="shared" si="14"/>
        <v>4509</v>
      </c>
      <c r="M50" s="97">
        <f t="shared" si="14"/>
        <v>4554</v>
      </c>
      <c r="N50" s="97">
        <f t="shared" si="14"/>
        <v>4615</v>
      </c>
      <c r="O50" s="111">
        <f t="shared" si="14"/>
        <v>3574</v>
      </c>
      <c r="P50" s="108">
        <f>ROUND(SUM(B50:O50)/COUNTIF(B50:O50,"&gt;0"),)</f>
        <v>4743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22096</v>
      </c>
      <c r="C51" s="97">
        <f t="shared" si="15"/>
        <v>22056</v>
      </c>
      <c r="D51" s="97">
        <f t="shared" si="15"/>
        <v>23091</v>
      </c>
      <c r="E51" s="97">
        <f t="shared" si="15"/>
        <v>17599</v>
      </c>
      <c r="F51" s="97">
        <f t="shared" si="15"/>
        <v>16609</v>
      </c>
      <c r="G51" s="97">
        <f t="shared" si="15"/>
        <v>19553</v>
      </c>
      <c r="H51" s="97">
        <f t="shared" si="15"/>
        <v>18446</v>
      </c>
      <c r="I51" s="97">
        <f t="shared" si="15"/>
        <v>19645</v>
      </c>
      <c r="J51" s="97">
        <f t="shared" si="15"/>
        <v>23821</v>
      </c>
      <c r="K51" s="97">
        <f t="shared" si="15"/>
        <v>21081</v>
      </c>
      <c r="L51" s="97">
        <f t="shared" si="15"/>
        <v>19033</v>
      </c>
      <c r="M51" s="97">
        <f t="shared" si="15"/>
        <v>19998</v>
      </c>
      <c r="N51" s="97">
        <f t="shared" si="15"/>
        <v>17050</v>
      </c>
      <c r="O51" s="111">
        <f t="shared" si="15"/>
        <v>17091</v>
      </c>
      <c r="P51" s="108">
        <f t="shared" si="15"/>
        <v>19798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16.399999999999999</v>
      </c>
      <c r="C53" s="41">
        <v>15.652173913043478</v>
      </c>
      <c r="D53" s="41">
        <v>0</v>
      </c>
      <c r="E53" s="41">
        <v>20.57</v>
      </c>
      <c r="F53" s="41">
        <v>0</v>
      </c>
      <c r="G53" s="41">
        <v>17.350000000000001</v>
      </c>
      <c r="H53" s="41">
        <v>0</v>
      </c>
      <c r="I53" s="41">
        <v>17.35106998264893</v>
      </c>
      <c r="J53" s="41">
        <v>14.96</v>
      </c>
      <c r="K53" s="41">
        <v>15.209</v>
      </c>
      <c r="L53" s="41">
        <v>18.072289156626507</v>
      </c>
      <c r="M53" s="41">
        <v>17.149999999999999</v>
      </c>
      <c r="N53" s="41">
        <v>20</v>
      </c>
      <c r="O53" s="102">
        <v>23.22</v>
      </c>
      <c r="P53" s="115">
        <f t="shared" ref="P53:P56" si="16">SUM(B53:O53)/COUNTIF(B53:O53,"&gt;0")</f>
        <v>17.81223027748354</v>
      </c>
      <c r="R53" s="116"/>
      <c r="S53" s="116"/>
    </row>
    <row r="54" spans="1:23" s="21" customFormat="1" ht="30" customHeight="1">
      <c r="A54" s="20" t="s">
        <v>28</v>
      </c>
      <c r="B54" s="85">
        <v>33.5</v>
      </c>
      <c r="C54" s="42">
        <v>33.71</v>
      </c>
      <c r="D54" s="42">
        <v>0</v>
      </c>
      <c r="E54" s="42">
        <v>41.6</v>
      </c>
      <c r="F54" s="42">
        <v>0</v>
      </c>
      <c r="G54" s="42">
        <v>31.1</v>
      </c>
      <c r="H54" s="42">
        <v>0</v>
      </c>
      <c r="I54" s="42">
        <v>37.83</v>
      </c>
      <c r="J54" s="42">
        <v>30</v>
      </c>
      <c r="K54" s="42">
        <v>36.81</v>
      </c>
      <c r="L54" s="42">
        <v>39.74</v>
      </c>
      <c r="M54" s="42">
        <v>37</v>
      </c>
      <c r="N54" s="42">
        <v>33.6</v>
      </c>
      <c r="O54" s="103">
        <v>54.1</v>
      </c>
      <c r="P54" s="117">
        <f t="shared" si="16"/>
        <v>37.180909090909097</v>
      </c>
      <c r="R54" s="116"/>
      <c r="S54" s="116"/>
    </row>
    <row r="55" spans="1:23" s="35" customFormat="1" ht="30" customHeight="1">
      <c r="A55" s="22" t="s">
        <v>27</v>
      </c>
      <c r="B55" s="86">
        <v>19190.503500000003</v>
      </c>
      <c r="C55" s="43">
        <v>20705</v>
      </c>
      <c r="D55" s="43">
        <v>0</v>
      </c>
      <c r="E55" s="43">
        <v>22250</v>
      </c>
      <c r="F55" s="43">
        <v>0</v>
      </c>
      <c r="G55" s="43">
        <v>18823</v>
      </c>
      <c r="H55" s="43">
        <v>0</v>
      </c>
      <c r="I55" s="43">
        <v>20655</v>
      </c>
      <c r="J55" s="43">
        <v>21162</v>
      </c>
      <c r="K55" s="43">
        <v>20222</v>
      </c>
      <c r="L55" s="43">
        <v>20994</v>
      </c>
      <c r="M55" s="43">
        <v>21400</v>
      </c>
      <c r="N55" s="43">
        <v>21200</v>
      </c>
      <c r="O55" s="104">
        <v>20290</v>
      </c>
      <c r="P55" s="118">
        <f t="shared" si="16"/>
        <v>20626.500318181817</v>
      </c>
      <c r="R55" s="116"/>
      <c r="S55" s="116"/>
    </row>
    <row r="56" spans="1:23" s="106" customFormat="1" ht="30" customHeight="1" thickBot="1">
      <c r="A56" s="23" t="s">
        <v>29</v>
      </c>
      <c r="B56" s="87">
        <v>13412.717499999999</v>
      </c>
      <c r="C56" s="44">
        <v>14341</v>
      </c>
      <c r="D56" s="44">
        <v>0</v>
      </c>
      <c r="E56" s="44">
        <v>13130</v>
      </c>
      <c r="F56" s="44">
        <v>0</v>
      </c>
      <c r="G56" s="44">
        <v>11776</v>
      </c>
      <c r="H56" s="44">
        <v>0</v>
      </c>
      <c r="I56" s="44">
        <v>13591</v>
      </c>
      <c r="J56" s="44">
        <v>13216</v>
      </c>
      <c r="K56" s="44">
        <v>12735</v>
      </c>
      <c r="L56" s="44">
        <v>13807</v>
      </c>
      <c r="M56" s="44">
        <v>12790</v>
      </c>
      <c r="N56" s="44">
        <v>12664</v>
      </c>
      <c r="O56" s="105">
        <v>13440</v>
      </c>
      <c r="P56" s="119">
        <f t="shared" si="16"/>
        <v>13172.974318181818</v>
      </c>
      <c r="R56" s="116"/>
      <c r="S56" s="116"/>
    </row>
    <row r="57" spans="1:23" s="106" customFormat="1" ht="30" customHeight="1" thickBot="1">
      <c r="A57" s="24" t="s">
        <v>97</v>
      </c>
      <c r="B57" s="25">
        <f>IF(B53=0," --- ",ROUND(12*(1/B53*B55),))</f>
        <v>14042</v>
      </c>
      <c r="C57" s="25">
        <f t="shared" ref="C57:O58" si="17">IF(C53=0," --- ",ROUND(12*(1/C53*C55),))</f>
        <v>15874</v>
      </c>
      <c r="D57" s="25" t="str">
        <f t="shared" si="17"/>
        <v xml:space="preserve"> --- </v>
      </c>
      <c r="E57" s="25">
        <f t="shared" si="17"/>
        <v>12980</v>
      </c>
      <c r="F57" s="25" t="str">
        <f t="shared" si="17"/>
        <v xml:space="preserve"> --- </v>
      </c>
      <c r="G57" s="25">
        <f t="shared" si="17"/>
        <v>13019</v>
      </c>
      <c r="H57" s="25" t="str">
        <f t="shared" si="17"/>
        <v xml:space="preserve"> --- </v>
      </c>
      <c r="I57" s="25">
        <f t="shared" si="17"/>
        <v>14285</v>
      </c>
      <c r="J57" s="25">
        <f t="shared" si="17"/>
        <v>16975</v>
      </c>
      <c r="K57" s="25">
        <f t="shared" si="17"/>
        <v>15955</v>
      </c>
      <c r="L57" s="25">
        <f t="shared" si="17"/>
        <v>13940</v>
      </c>
      <c r="M57" s="25">
        <f t="shared" si="17"/>
        <v>14974</v>
      </c>
      <c r="N57" s="25">
        <f t="shared" si="17"/>
        <v>12720</v>
      </c>
      <c r="O57" s="107">
        <f t="shared" si="17"/>
        <v>10486</v>
      </c>
      <c r="P57" s="108">
        <f>ROUND(SUM(B57:O57)/COUNTIF(B57:O57,"&gt;0"),)</f>
        <v>14114</v>
      </c>
    </row>
    <row r="58" spans="1:23" s="106" customFormat="1" ht="30" customHeight="1" thickBot="1">
      <c r="A58" s="24" t="s">
        <v>98</v>
      </c>
      <c r="B58" s="97">
        <f>IF(B54=0," --- ",ROUND(12*(1/B54*B56),))</f>
        <v>4805</v>
      </c>
      <c r="C58" s="97">
        <f t="shared" si="17"/>
        <v>5105</v>
      </c>
      <c r="D58" s="97" t="str">
        <f t="shared" si="17"/>
        <v xml:space="preserve"> --- </v>
      </c>
      <c r="E58" s="97">
        <f t="shared" si="17"/>
        <v>3788</v>
      </c>
      <c r="F58" s="97" t="str">
        <f t="shared" si="17"/>
        <v xml:space="preserve"> --- </v>
      </c>
      <c r="G58" s="97">
        <f t="shared" si="17"/>
        <v>4544</v>
      </c>
      <c r="H58" s="97" t="str">
        <f t="shared" si="17"/>
        <v xml:space="preserve"> --- </v>
      </c>
      <c r="I58" s="97">
        <f t="shared" si="17"/>
        <v>4311</v>
      </c>
      <c r="J58" s="97">
        <f t="shared" si="17"/>
        <v>5286</v>
      </c>
      <c r="K58" s="97">
        <f t="shared" si="17"/>
        <v>4152</v>
      </c>
      <c r="L58" s="97">
        <f t="shared" si="17"/>
        <v>4169</v>
      </c>
      <c r="M58" s="97">
        <f t="shared" si="17"/>
        <v>4148</v>
      </c>
      <c r="N58" s="97">
        <f t="shared" si="17"/>
        <v>4523</v>
      </c>
      <c r="O58" s="111">
        <f t="shared" si="17"/>
        <v>2981</v>
      </c>
      <c r="P58" s="108">
        <f>ROUND(SUM(B58:O58)/COUNTIF(B58:O58,"&gt;0"),)</f>
        <v>4347</v>
      </c>
    </row>
    <row r="59" spans="1:23" s="35" customFormat="1" ht="30" customHeight="1" thickBot="1">
      <c r="A59" s="24" t="s">
        <v>99</v>
      </c>
      <c r="B59" s="97">
        <f t="shared" ref="B59:P59" si="18">IF(B53=0," --- ",B57+B58)</f>
        <v>18847</v>
      </c>
      <c r="C59" s="97">
        <f t="shared" si="18"/>
        <v>20979</v>
      </c>
      <c r="D59" s="97" t="str">
        <f t="shared" si="18"/>
        <v xml:space="preserve"> --- </v>
      </c>
      <c r="E59" s="97">
        <f t="shared" si="18"/>
        <v>16768</v>
      </c>
      <c r="F59" s="97" t="str">
        <f t="shared" si="18"/>
        <v xml:space="preserve"> --- </v>
      </c>
      <c r="G59" s="97">
        <f t="shared" si="18"/>
        <v>17563</v>
      </c>
      <c r="H59" s="97" t="str">
        <f t="shared" si="18"/>
        <v xml:space="preserve"> --- </v>
      </c>
      <c r="I59" s="97">
        <f t="shared" si="18"/>
        <v>18596</v>
      </c>
      <c r="J59" s="97">
        <f t="shared" si="18"/>
        <v>22261</v>
      </c>
      <c r="K59" s="97">
        <f t="shared" si="18"/>
        <v>20107</v>
      </c>
      <c r="L59" s="97">
        <f t="shared" si="18"/>
        <v>18109</v>
      </c>
      <c r="M59" s="97">
        <f t="shared" si="18"/>
        <v>19122</v>
      </c>
      <c r="N59" s="97">
        <f t="shared" si="18"/>
        <v>17243</v>
      </c>
      <c r="O59" s="111">
        <f t="shared" si="18"/>
        <v>13467</v>
      </c>
      <c r="P59" s="108">
        <f t="shared" si="18"/>
        <v>18461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170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-3.8990558340132822</v>
      </c>
      <c r="D66" s="32">
        <f t="shared" si="19"/>
        <v>-7.9522862823040441E-3</v>
      </c>
      <c r="E66" s="32">
        <f t="shared" si="19"/>
        <v>-0.38207711010768719</v>
      </c>
      <c r="F66" s="32">
        <f t="shared" si="19"/>
        <v>-11.014131338320865</v>
      </c>
      <c r="G66" s="32">
        <f t="shared" si="19"/>
        <v>0.34200270420743095</v>
      </c>
      <c r="H66" s="32">
        <f t="shared" si="19"/>
        <v>4.3410398985464838</v>
      </c>
      <c r="I66" s="32">
        <f t="shared" si="19"/>
        <v>-2.5039007355672709</v>
      </c>
      <c r="J66" s="32">
        <f t="shared" si="19"/>
        <v>-0.26297085998578495</v>
      </c>
      <c r="K66" s="32">
        <f t="shared" si="19"/>
        <v>0.79496025198739062</v>
      </c>
      <c r="L66" s="32">
        <f t="shared" si="19"/>
        <v>-7.2576869049477182</v>
      </c>
      <c r="M66" s="32">
        <f t="shared" si="19"/>
        <v>-0.1864697546057954</v>
      </c>
      <c r="N66" s="32">
        <f t="shared" si="19"/>
        <v>-16.689055709205846</v>
      </c>
      <c r="O66" s="130">
        <f t="shared" si="19"/>
        <v>-0.50073383406716232</v>
      </c>
      <c r="P66" s="131">
        <f t="shared" si="19"/>
        <v>-2.7286078689031399</v>
      </c>
    </row>
    <row r="67" spans="1:16" ht="30" customHeight="1" thickBot="1">
      <c r="A67" s="128" t="s">
        <v>103</v>
      </c>
      <c r="B67" s="132">
        <f>IF(OR(B21=" --- ",B29=" --- ")," --- ",B21/B29*100-100)</f>
        <v>6.3373718546132238</v>
      </c>
      <c r="C67" s="133">
        <f t="shared" ref="C67:P67" si="20">IF(OR(C21=" --- ",C29=" --- ")," --- ",C21/C29*100-100)</f>
        <v>4.4372755493334921</v>
      </c>
      <c r="D67" s="133" t="str">
        <f t="shared" si="20"/>
        <v xml:space="preserve"> --- </v>
      </c>
      <c r="E67" s="133">
        <f t="shared" si="20"/>
        <v>4.4629898403483423</v>
      </c>
      <c r="F67" s="133" t="str">
        <f t="shared" si="20"/>
        <v xml:space="preserve"> --- </v>
      </c>
      <c r="G67" s="133">
        <f t="shared" si="20"/>
        <v>3.8404360753220885</v>
      </c>
      <c r="H67" s="133" t="str">
        <f t="shared" si="20"/>
        <v xml:space="preserve"> --- </v>
      </c>
      <c r="I67" s="133">
        <f t="shared" si="20"/>
        <v>3.8022520438068881</v>
      </c>
      <c r="J67" s="133">
        <f t="shared" si="20"/>
        <v>5.7417706297910627</v>
      </c>
      <c r="K67" s="133">
        <f t="shared" si="20"/>
        <v>4.6953517587939615</v>
      </c>
      <c r="L67" s="133">
        <f t="shared" si="20"/>
        <v>4.7152079758110688</v>
      </c>
      <c r="M67" s="133">
        <f t="shared" si="20"/>
        <v>5.0376057662174816</v>
      </c>
      <c r="N67" s="133">
        <f t="shared" si="20"/>
        <v>-0.51100628930818459</v>
      </c>
      <c r="O67" s="134">
        <f t="shared" si="20"/>
        <v>19.523269012485827</v>
      </c>
      <c r="P67" s="135">
        <f t="shared" si="20"/>
        <v>2.4875227758852816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-669</v>
      </c>
      <c r="D69" s="33">
        <f t="shared" si="21"/>
        <v>-1</v>
      </c>
      <c r="E69" s="33">
        <f t="shared" si="21"/>
        <v>-44</v>
      </c>
      <c r="F69" s="33">
        <f t="shared" si="21"/>
        <v>-1325</v>
      </c>
      <c r="G69" s="33">
        <f t="shared" si="21"/>
        <v>43</v>
      </c>
      <c r="H69" s="33">
        <f t="shared" si="21"/>
        <v>445</v>
      </c>
      <c r="I69" s="33">
        <f t="shared" si="21"/>
        <v>-337</v>
      </c>
      <c r="J69" s="33">
        <f t="shared" si="21"/>
        <v>-37</v>
      </c>
      <c r="K69" s="33">
        <f t="shared" si="21"/>
        <v>106</v>
      </c>
      <c r="L69" s="33">
        <f t="shared" si="21"/>
        <v>-930</v>
      </c>
      <c r="M69" s="33">
        <f t="shared" si="21"/>
        <v>-25</v>
      </c>
      <c r="N69" s="33">
        <f t="shared" si="21"/>
        <v>-2112</v>
      </c>
      <c r="O69" s="140">
        <f t="shared" si="21"/>
        <v>-58</v>
      </c>
      <c r="P69" s="141">
        <f t="shared" si="21"/>
        <v>-353</v>
      </c>
    </row>
    <row r="70" spans="1:16" ht="30" customHeight="1" thickBot="1">
      <c r="A70" s="138" t="s">
        <v>105</v>
      </c>
      <c r="B70" s="142">
        <f>IF(OR(B21=" --- ",B29=" --- ")," --- ",B21-B29)</f>
        <v>816</v>
      </c>
      <c r="C70" s="143">
        <f t="shared" ref="C70:P70" si="22">IF(OR(C21=" --- ",C29=" --- ")," --- ",C21-C29)</f>
        <v>729</v>
      </c>
      <c r="D70" s="143" t="str">
        <f t="shared" si="22"/>
        <v xml:space="preserve"> --- </v>
      </c>
      <c r="E70" s="143">
        <f t="shared" si="22"/>
        <v>492</v>
      </c>
      <c r="F70" s="143" t="str">
        <f t="shared" si="22"/>
        <v xml:space="preserve"> --- </v>
      </c>
      <c r="G70" s="143">
        <f t="shared" si="22"/>
        <v>465</v>
      </c>
      <c r="H70" s="143" t="str">
        <f t="shared" si="22"/>
        <v xml:space="preserve"> --- </v>
      </c>
      <c r="I70" s="143">
        <f t="shared" si="22"/>
        <v>493</v>
      </c>
      <c r="J70" s="143">
        <f t="shared" si="22"/>
        <v>764</v>
      </c>
      <c r="K70" s="143">
        <f t="shared" si="22"/>
        <v>598</v>
      </c>
      <c r="L70" s="143">
        <f t="shared" si="22"/>
        <v>577</v>
      </c>
      <c r="M70" s="143">
        <f t="shared" si="22"/>
        <v>643</v>
      </c>
      <c r="N70" s="143">
        <f t="shared" si="22"/>
        <v>-65</v>
      </c>
      <c r="O70" s="144">
        <f t="shared" si="22"/>
        <v>1892</v>
      </c>
      <c r="P70" s="145">
        <f t="shared" si="22"/>
        <v>314</v>
      </c>
    </row>
    <row r="72" spans="1:16" ht="13.5" thickBot="1">
      <c r="P72" s="36" t="s">
        <v>171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-10.602409638554221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4.2553191489361808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-1.88745193988116</v>
      </c>
    </row>
    <row r="76" spans="1:16" ht="30" customHeight="1" thickBot="1">
      <c r="A76" s="128" t="s">
        <v>109</v>
      </c>
      <c r="B76" s="132">
        <f>IF(OR(B22=" --- ",B30=" --- ")," --- ",B22/B30*100-100)</f>
        <v>30.412011173184339</v>
      </c>
      <c r="C76" s="133">
        <f t="shared" ref="C76:P76" si="24">IF(OR(C22=" --- ",C30=" --- ")," --- ",C22/C30*100-100)</f>
        <v>7.3146622734761024</v>
      </c>
      <c r="D76" s="133" t="str">
        <f t="shared" si="24"/>
        <v xml:space="preserve"> --- </v>
      </c>
      <c r="E76" s="133">
        <f t="shared" si="24"/>
        <v>28.933771723814004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>
        <f t="shared" si="24"/>
        <v>9.8062475286674555</v>
      </c>
      <c r="J76" s="133">
        <f t="shared" si="24"/>
        <v>23.274366978841485</v>
      </c>
      <c r="K76" s="133">
        <f t="shared" si="24"/>
        <v>5.8550517672259872</v>
      </c>
      <c r="L76" s="133">
        <f t="shared" si="24"/>
        <v>8.1229418221734306</v>
      </c>
      <c r="M76" s="133">
        <f t="shared" si="24"/>
        <v>9.8171701112877514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12.637795275590548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-396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102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-54</v>
      </c>
    </row>
    <row r="79" spans="1:16" ht="30" customHeight="1" thickBot="1">
      <c r="A79" s="138" t="s">
        <v>111</v>
      </c>
      <c r="B79" s="142">
        <f>IF(OR(B22=" --- ",B30=" --- ")," --- ",B22-B30)</f>
        <v>871</v>
      </c>
      <c r="C79" s="143">
        <f t="shared" ref="C79:P79" si="26">IF(OR(C22=" --- ",C30=" --- ")," --- ",C22-C30)</f>
        <v>222</v>
      </c>
      <c r="D79" s="143" t="str">
        <f t="shared" si="26"/>
        <v xml:space="preserve"> --- </v>
      </c>
      <c r="E79" s="143">
        <f t="shared" si="26"/>
        <v>616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>
        <f t="shared" si="26"/>
        <v>248</v>
      </c>
      <c r="J79" s="143">
        <f t="shared" si="26"/>
        <v>671</v>
      </c>
      <c r="K79" s="143">
        <f t="shared" si="26"/>
        <v>164</v>
      </c>
      <c r="L79" s="143">
        <f t="shared" si="26"/>
        <v>222</v>
      </c>
      <c r="M79" s="143">
        <f t="shared" si="26"/>
        <v>247</v>
      </c>
      <c r="N79" s="143">
        <f t="shared" si="26"/>
        <v>40</v>
      </c>
      <c r="O79" s="144">
        <f t="shared" si="26"/>
        <v>452</v>
      </c>
      <c r="P79" s="145">
        <f t="shared" si="26"/>
        <v>321</v>
      </c>
    </row>
    <row r="81" spans="16:16">
      <c r="P81" s="146" t="s">
        <v>39</v>
      </c>
    </row>
    <row r="124" spans="1:16" ht="21" thickBot="1">
      <c r="A124" s="127" t="s">
        <v>112</v>
      </c>
      <c r="P124" s="36" t="s">
        <v>172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-2.4371116607347432</v>
      </c>
      <c r="D127" s="32">
        <f t="shared" si="27"/>
        <v>5.2498950020947177E-3</v>
      </c>
      <c r="E127" s="32">
        <f t="shared" si="27"/>
        <v>-0.40021143245488133</v>
      </c>
      <c r="F127" s="32">
        <f t="shared" si="27"/>
        <v>-3.8291930030868713</v>
      </c>
      <c r="G127" s="32">
        <f t="shared" si="27"/>
        <v>2.8242528242528238</v>
      </c>
      <c r="H127" s="32">
        <f t="shared" si="27"/>
        <v>14.134119380987471</v>
      </c>
      <c r="I127" s="32">
        <f t="shared" si="27"/>
        <v>-2.5005014374540337</v>
      </c>
      <c r="J127" s="32">
        <f t="shared" si="27"/>
        <v>-2.6466339208321301</v>
      </c>
      <c r="K127" s="32">
        <f t="shared" si="27"/>
        <v>5.9783583428014708E-3</v>
      </c>
      <c r="L127" s="32">
        <f t="shared" si="27"/>
        <v>-6.9195813825392349</v>
      </c>
      <c r="M127" s="32">
        <f t="shared" si="27"/>
        <v>4.5325045325043334E-2</v>
      </c>
      <c r="N127" s="32">
        <f t="shared" si="27"/>
        <v>17.844792923200643</v>
      </c>
      <c r="O127" s="130">
        <f t="shared" si="27"/>
        <v>-0.49567211659390864</v>
      </c>
      <c r="P127" s="131">
        <f t="shared" si="27"/>
        <v>0.78379275988042707</v>
      </c>
    </row>
    <row r="128" spans="1:16" ht="30" customHeight="1" thickBot="1">
      <c r="A128" s="128" t="s">
        <v>103</v>
      </c>
      <c r="B128" s="132">
        <f>IF(OR(B49=" --- ",B57=" --- ")," --- ",B49/B57*100-100)</f>
        <v>12.733228884774235</v>
      </c>
      <c r="C128" s="133">
        <f t="shared" ref="C128:P128" si="28">IF(OR(C49=" --- ",C57=" --- ")," --- ",C49/C57*100-100)</f>
        <v>4.4286254252236432</v>
      </c>
      <c r="D128" s="133" t="str">
        <f t="shared" si="28"/>
        <v xml:space="preserve"> --- </v>
      </c>
      <c r="E128" s="133">
        <f t="shared" si="28"/>
        <v>2.0261941448382288</v>
      </c>
      <c r="F128" s="133" t="str">
        <f t="shared" si="28"/>
        <v xml:space="preserve"> --- </v>
      </c>
      <c r="G128" s="133">
        <f t="shared" si="28"/>
        <v>7.4276058068976027</v>
      </c>
      <c r="H128" s="133" t="str">
        <f t="shared" si="28"/>
        <v xml:space="preserve"> --- </v>
      </c>
      <c r="I128" s="133">
        <f t="shared" si="28"/>
        <v>4.7042352117606043</v>
      </c>
      <c r="J128" s="133">
        <f t="shared" si="28"/>
        <v>1.9440353460971949</v>
      </c>
      <c r="K128" s="133">
        <f t="shared" si="28"/>
        <v>4.8386085866499542</v>
      </c>
      <c r="L128" s="133">
        <f t="shared" si="28"/>
        <v>4.1893830703013037</v>
      </c>
      <c r="M128" s="133">
        <f t="shared" si="28"/>
        <v>3.1387738747161791</v>
      </c>
      <c r="N128" s="133">
        <f t="shared" si="28"/>
        <v>-2.2405660377358458</v>
      </c>
      <c r="O128" s="134">
        <f t="shared" si="28"/>
        <v>28.905206942590098</v>
      </c>
      <c r="P128" s="135">
        <f t="shared" si="28"/>
        <v>6.667139010911157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-404</v>
      </c>
      <c r="D130" s="33">
        <f t="shared" si="29"/>
        <v>1</v>
      </c>
      <c r="E130" s="33">
        <f t="shared" si="29"/>
        <v>-53</v>
      </c>
      <c r="F130" s="33">
        <f t="shared" si="29"/>
        <v>-521</v>
      </c>
      <c r="G130" s="33">
        <f t="shared" si="29"/>
        <v>395</v>
      </c>
      <c r="H130" s="33">
        <f t="shared" si="29"/>
        <v>1918</v>
      </c>
      <c r="I130" s="33">
        <f t="shared" si="29"/>
        <v>-374</v>
      </c>
      <c r="J130" s="33">
        <f t="shared" si="29"/>
        <v>-458</v>
      </c>
      <c r="K130" s="33">
        <f t="shared" si="29"/>
        <v>1</v>
      </c>
      <c r="L130" s="33">
        <f t="shared" si="29"/>
        <v>-1005</v>
      </c>
      <c r="M130" s="33">
        <f t="shared" si="29"/>
        <v>7</v>
      </c>
      <c r="N130" s="33">
        <f t="shared" si="29"/>
        <v>2219</v>
      </c>
      <c r="O130" s="140">
        <f t="shared" si="29"/>
        <v>-67</v>
      </c>
      <c r="P130" s="141">
        <f t="shared" si="29"/>
        <v>118</v>
      </c>
    </row>
    <row r="131" spans="1:16" ht="30" customHeight="1" thickBot="1">
      <c r="A131" s="138" t="s">
        <v>105</v>
      </c>
      <c r="B131" s="142">
        <f>IF(OR(B49=" --- ",B57=" --- ")," --- ",B49-B57)</f>
        <v>1788</v>
      </c>
      <c r="C131" s="143">
        <f t="shared" ref="C131:P131" si="30">IF(OR(C49=" --- ",C57=" --- ")," --- ",C49-C57)</f>
        <v>703</v>
      </c>
      <c r="D131" s="143" t="str">
        <f t="shared" si="30"/>
        <v xml:space="preserve"> --- </v>
      </c>
      <c r="E131" s="143">
        <f t="shared" si="30"/>
        <v>263</v>
      </c>
      <c r="F131" s="143" t="str">
        <f t="shared" si="30"/>
        <v xml:space="preserve"> --- </v>
      </c>
      <c r="G131" s="143">
        <f t="shared" si="30"/>
        <v>967</v>
      </c>
      <c r="H131" s="143" t="str">
        <f t="shared" si="30"/>
        <v xml:space="preserve"> --- </v>
      </c>
      <c r="I131" s="143">
        <f t="shared" si="30"/>
        <v>672</v>
      </c>
      <c r="J131" s="143">
        <f t="shared" si="30"/>
        <v>330</v>
      </c>
      <c r="K131" s="143">
        <f t="shared" si="30"/>
        <v>772</v>
      </c>
      <c r="L131" s="143">
        <f t="shared" si="30"/>
        <v>584</v>
      </c>
      <c r="M131" s="143">
        <f t="shared" si="30"/>
        <v>470</v>
      </c>
      <c r="N131" s="143">
        <f t="shared" si="30"/>
        <v>-285</v>
      </c>
      <c r="O131" s="144">
        <f t="shared" si="30"/>
        <v>3031</v>
      </c>
      <c r="P131" s="145">
        <f t="shared" si="30"/>
        <v>941</v>
      </c>
    </row>
    <row r="133" spans="1:16" ht="13.5" thickBot="1">
      <c r="P133" s="36" t="s">
        <v>173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-10.59687200766038</v>
      </c>
      <c r="C136" s="32">
        <f t="shared" ref="C136:P136" si="31">IF(OR(C42=" --- ",C50=" --- ")," --- ",C42/C50*100-100)</f>
        <v>-3.8145647015878836</v>
      </c>
      <c r="D136" s="32">
        <f t="shared" si="31"/>
        <v>-6.0103883255008697</v>
      </c>
      <c r="E136" s="32">
        <f t="shared" si="31"/>
        <v>-10.009182736455472</v>
      </c>
      <c r="F136" s="32">
        <f t="shared" si="31"/>
        <v>-13.919413919413913</v>
      </c>
      <c r="G136" s="32">
        <f t="shared" si="31"/>
        <v>-9.232980061074187</v>
      </c>
      <c r="H136" s="32">
        <f t="shared" si="31"/>
        <v>-0.88187038556193897</v>
      </c>
      <c r="I136" s="32">
        <f t="shared" si="31"/>
        <v>0</v>
      </c>
      <c r="J136" s="32">
        <f t="shared" si="31"/>
        <v>-3.5604665438919625</v>
      </c>
      <c r="K136" s="32">
        <f t="shared" si="31"/>
        <v>-9.5084979329352279</v>
      </c>
      <c r="L136" s="32">
        <f t="shared" si="31"/>
        <v>1.086715457972943</v>
      </c>
      <c r="M136" s="32">
        <f t="shared" si="31"/>
        <v>6.9169960474308283</v>
      </c>
      <c r="N136" s="32">
        <f t="shared" si="31"/>
        <v>-23.813651137594803</v>
      </c>
      <c r="O136" s="130">
        <f t="shared" si="31"/>
        <v>-9.513150531617228</v>
      </c>
      <c r="P136" s="131">
        <f t="shared" si="31"/>
        <v>-6.4094454986295659</v>
      </c>
    </row>
    <row r="137" spans="1:16" ht="30" customHeight="1" thickBot="1">
      <c r="A137" s="128" t="s">
        <v>109</v>
      </c>
      <c r="B137" s="132">
        <f>IF(OR(B50=" --- ",B58=" --- ")," --- ",B50/B58*100-100)</f>
        <v>30.40582726326744</v>
      </c>
      <c r="C137" s="133">
        <f t="shared" ref="C137:P137" si="32">IF(OR(C50=" --- ",C58=" --- ")," --- ",C50/C58*100-100)</f>
        <v>7.3261508325171292</v>
      </c>
      <c r="D137" s="133" t="str">
        <f t="shared" si="32"/>
        <v xml:space="preserve"> --- </v>
      </c>
      <c r="E137" s="133">
        <f t="shared" si="32"/>
        <v>14.994720168954601</v>
      </c>
      <c r="F137" s="133" t="str">
        <f t="shared" si="32"/>
        <v xml:space="preserve"> --- </v>
      </c>
      <c r="G137" s="133">
        <f t="shared" si="32"/>
        <v>22.513204225352126</v>
      </c>
      <c r="H137" s="133" t="str">
        <f t="shared" si="32"/>
        <v xml:space="preserve"> --- </v>
      </c>
      <c r="I137" s="133">
        <f t="shared" si="32"/>
        <v>8.7450707492461106</v>
      </c>
      <c r="J137" s="133">
        <f t="shared" si="32"/>
        <v>23.269012485811572</v>
      </c>
      <c r="K137" s="133">
        <f t="shared" si="32"/>
        <v>4.8651252408477887</v>
      </c>
      <c r="L137" s="133">
        <f t="shared" si="32"/>
        <v>8.1554329575437805</v>
      </c>
      <c r="M137" s="133">
        <f t="shared" si="32"/>
        <v>9.7878495660559395</v>
      </c>
      <c r="N137" s="133">
        <f t="shared" si="32"/>
        <v>2.0340481980986027</v>
      </c>
      <c r="O137" s="134">
        <f t="shared" si="32"/>
        <v>19.892653471989277</v>
      </c>
      <c r="P137" s="135">
        <f t="shared" si="32"/>
        <v>9.1097308488612896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-664</v>
      </c>
      <c r="C139" s="33">
        <f t="shared" ref="C139:P139" si="33">IF(OR(C42=" --- ",C50=" --- ")," --- ",C42-C50)</f>
        <v>-209</v>
      </c>
      <c r="D139" s="33">
        <f t="shared" si="33"/>
        <v>-243</v>
      </c>
      <c r="E139" s="33">
        <f t="shared" si="33"/>
        <v>-436</v>
      </c>
      <c r="F139" s="33">
        <f t="shared" si="33"/>
        <v>-418</v>
      </c>
      <c r="G139" s="33">
        <f t="shared" si="33"/>
        <v>-514</v>
      </c>
      <c r="H139" s="33">
        <f t="shared" si="33"/>
        <v>-43</v>
      </c>
      <c r="I139" s="33">
        <f t="shared" si="33"/>
        <v>0</v>
      </c>
      <c r="J139" s="33">
        <f t="shared" si="33"/>
        <v>-232</v>
      </c>
      <c r="K139" s="33">
        <f t="shared" si="33"/>
        <v>-414</v>
      </c>
      <c r="L139" s="33">
        <f t="shared" si="33"/>
        <v>49</v>
      </c>
      <c r="M139" s="33">
        <f t="shared" si="33"/>
        <v>315</v>
      </c>
      <c r="N139" s="33">
        <f t="shared" si="33"/>
        <v>-1099</v>
      </c>
      <c r="O139" s="140">
        <f t="shared" si="33"/>
        <v>-340</v>
      </c>
      <c r="P139" s="141">
        <f t="shared" si="33"/>
        <v>-304</v>
      </c>
    </row>
    <row r="140" spans="1:16" ht="30" customHeight="1" thickBot="1">
      <c r="A140" s="138" t="s">
        <v>111</v>
      </c>
      <c r="B140" s="142">
        <f>IF(OR(B50=" --- ",B58=" --- ")," --- ",B50-B58)</f>
        <v>1461</v>
      </c>
      <c r="C140" s="143">
        <f t="shared" ref="C140:P140" si="34">IF(OR(C50=" --- ",C58=" --- ")," --- ",C50-C58)</f>
        <v>374</v>
      </c>
      <c r="D140" s="143" t="str">
        <f t="shared" si="34"/>
        <v xml:space="preserve"> --- </v>
      </c>
      <c r="E140" s="143">
        <f t="shared" si="34"/>
        <v>568</v>
      </c>
      <c r="F140" s="143" t="str">
        <f t="shared" si="34"/>
        <v xml:space="preserve"> --- </v>
      </c>
      <c r="G140" s="143">
        <f t="shared" si="34"/>
        <v>1023</v>
      </c>
      <c r="H140" s="143" t="str">
        <f t="shared" si="34"/>
        <v xml:space="preserve"> --- </v>
      </c>
      <c r="I140" s="143">
        <f t="shared" si="34"/>
        <v>377</v>
      </c>
      <c r="J140" s="143">
        <f t="shared" si="34"/>
        <v>1230</v>
      </c>
      <c r="K140" s="143">
        <f t="shared" si="34"/>
        <v>202</v>
      </c>
      <c r="L140" s="143">
        <f t="shared" si="34"/>
        <v>340</v>
      </c>
      <c r="M140" s="143">
        <f t="shared" si="34"/>
        <v>406</v>
      </c>
      <c r="N140" s="143">
        <f t="shared" si="34"/>
        <v>92</v>
      </c>
      <c r="O140" s="144">
        <f t="shared" si="34"/>
        <v>593</v>
      </c>
      <c r="P140" s="145">
        <f t="shared" si="34"/>
        <v>396</v>
      </c>
    </row>
    <row r="142" spans="1:16">
      <c r="P142" s="146" t="s">
        <v>40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174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38463</v>
      </c>
      <c r="C189" s="58">
        <f t="shared" ref="C189:P189" si="35">IF(OR(C15=" --- ",C43=" --- ")," --- ",C15+C43)</f>
        <v>41065</v>
      </c>
      <c r="D189" s="58">
        <f t="shared" si="35"/>
        <v>37797</v>
      </c>
      <c r="E189" s="58">
        <f t="shared" si="35"/>
        <v>31053</v>
      </c>
      <c r="F189" s="58">
        <f t="shared" si="35"/>
        <v>28874</v>
      </c>
      <c r="G189" s="58">
        <f t="shared" si="35"/>
        <v>33670</v>
      </c>
      <c r="H189" s="58">
        <f t="shared" si="35"/>
        <v>34108</v>
      </c>
      <c r="I189" s="58">
        <f t="shared" si="35"/>
        <v>35170</v>
      </c>
      <c r="J189" s="58">
        <f t="shared" si="35"/>
        <v>40591</v>
      </c>
      <c r="K189" s="58">
        <f t="shared" si="35"/>
        <v>36792</v>
      </c>
      <c r="L189" s="58">
        <f t="shared" si="35"/>
        <v>32948</v>
      </c>
      <c r="M189" s="58">
        <f t="shared" si="35"/>
        <v>36608</v>
      </c>
      <c r="N189" s="58">
        <f t="shared" si="35"/>
        <v>32229</v>
      </c>
      <c r="O189" s="58">
        <f t="shared" si="35"/>
        <v>30677</v>
      </c>
      <c r="P189" s="59">
        <f t="shared" si="35"/>
        <v>35003</v>
      </c>
    </row>
    <row r="190" spans="1:16" s="35" customFormat="1" ht="30" customHeight="1">
      <c r="A190" s="47" t="s">
        <v>91</v>
      </c>
      <c r="B190" s="60">
        <f>IF(OR(B23=" --- ",B51=" --- ")," --- ",B23+B51)</f>
        <v>39523</v>
      </c>
      <c r="C190" s="61">
        <f t="shared" ref="C190:P190" si="36">IF(OR(C23=" --- ",C51=" --- ")," --- ",C23+C51)</f>
        <v>42471</v>
      </c>
      <c r="D190" s="61">
        <f t="shared" si="36"/>
        <v>38192</v>
      </c>
      <c r="E190" s="61">
        <f t="shared" si="36"/>
        <v>31860</v>
      </c>
      <c r="F190" s="61">
        <f t="shared" si="36"/>
        <v>31036</v>
      </c>
      <c r="G190" s="61">
        <f t="shared" si="36"/>
        <v>33911</v>
      </c>
      <c r="H190" s="61">
        <f t="shared" si="36"/>
        <v>31815</v>
      </c>
      <c r="I190" s="61">
        <f t="shared" si="36"/>
        <v>35881</v>
      </c>
      <c r="J190" s="61">
        <f t="shared" si="36"/>
        <v>41445</v>
      </c>
      <c r="K190" s="61">
        <f t="shared" si="36"/>
        <v>37380</v>
      </c>
      <c r="L190" s="61">
        <f t="shared" si="36"/>
        <v>34802</v>
      </c>
      <c r="M190" s="61">
        <f t="shared" si="36"/>
        <v>36168</v>
      </c>
      <c r="N190" s="61">
        <f t="shared" si="36"/>
        <v>32459</v>
      </c>
      <c r="O190" s="61">
        <f t="shared" si="36"/>
        <v>31401</v>
      </c>
      <c r="P190" s="62">
        <f t="shared" si="36"/>
        <v>35596</v>
      </c>
    </row>
    <row r="191" spans="1:16" s="35" customFormat="1" ht="30" customHeight="1" thickBot="1">
      <c r="A191" s="48" t="s">
        <v>83</v>
      </c>
      <c r="B191" s="63">
        <f>IF(OR(B31=" --- ",B59=" --- ")," --- ",B31+B59)</f>
        <v>34587</v>
      </c>
      <c r="C191" s="64">
        <f t="shared" ref="C191:P191" si="37">IF(OR(C31=" --- ",C59=" --- ")," --- ",C31+C59)</f>
        <v>40443</v>
      </c>
      <c r="D191" s="64" t="str">
        <f t="shared" si="37"/>
        <v xml:space="preserve"> --- </v>
      </c>
      <c r="E191" s="64">
        <f t="shared" si="37"/>
        <v>29921</v>
      </c>
      <c r="F191" s="64" t="str">
        <f t="shared" si="37"/>
        <v xml:space="preserve"> --- </v>
      </c>
      <c r="G191" s="64">
        <f t="shared" si="37"/>
        <v>31128</v>
      </c>
      <c r="H191" s="64" t="str">
        <f t="shared" si="37"/>
        <v xml:space="preserve"> --- </v>
      </c>
      <c r="I191" s="64">
        <f t="shared" si="37"/>
        <v>34091</v>
      </c>
      <c r="J191" s="64">
        <f t="shared" si="37"/>
        <v>38450</v>
      </c>
      <c r="K191" s="64">
        <f t="shared" si="37"/>
        <v>35644</v>
      </c>
      <c r="L191" s="64">
        <f t="shared" si="37"/>
        <v>33079</v>
      </c>
      <c r="M191" s="64">
        <f t="shared" si="37"/>
        <v>34402</v>
      </c>
      <c r="N191" s="64">
        <f t="shared" si="37"/>
        <v>32677</v>
      </c>
      <c r="O191" s="64">
        <f t="shared" si="37"/>
        <v>25433</v>
      </c>
      <c r="P191" s="65">
        <f t="shared" si="37"/>
        <v>33624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-2.6819826430179887</v>
      </c>
      <c r="C192" s="55">
        <f t="shared" ref="C192:P192" si="38">IF(OR(C189=" --- ",C190=" --- ")," --- ",C189/C190*100-100)</f>
        <v>-3.3104942195851237</v>
      </c>
      <c r="D192" s="55">
        <f t="shared" si="38"/>
        <v>-1.0342480100544549</v>
      </c>
      <c r="E192" s="55">
        <f t="shared" si="38"/>
        <v>-2.5329566854990588</v>
      </c>
      <c r="F192" s="55">
        <f t="shared" si="38"/>
        <v>-6.9661038793658889</v>
      </c>
      <c r="G192" s="55">
        <f t="shared" si="38"/>
        <v>-0.71068384889858294</v>
      </c>
      <c r="H192" s="55">
        <f t="shared" si="38"/>
        <v>7.207292157787208</v>
      </c>
      <c r="I192" s="55">
        <f t="shared" si="38"/>
        <v>-1.9815501240210693</v>
      </c>
      <c r="J192" s="55">
        <f t="shared" si="38"/>
        <v>-2.0605621908553502</v>
      </c>
      <c r="K192" s="55">
        <f t="shared" si="38"/>
        <v>-1.5730337078651644</v>
      </c>
      <c r="L192" s="55">
        <f t="shared" si="38"/>
        <v>-5.3272800413769374</v>
      </c>
      <c r="M192" s="55">
        <f t="shared" si="38"/>
        <v>1.2165450121654544</v>
      </c>
      <c r="N192" s="55">
        <f t="shared" si="38"/>
        <v>-0.70858621645768949</v>
      </c>
      <c r="O192" s="55">
        <f t="shared" si="38"/>
        <v>-2.3056590554440959</v>
      </c>
      <c r="P192" s="56">
        <f t="shared" si="38"/>
        <v>-1.6659175188223401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-1060</v>
      </c>
      <c r="C193" s="52">
        <f t="shared" ref="C193:P193" si="39">IF(OR(C189=" --- ",C190=" --- ")," --- ",C189-C190)</f>
        <v>-1406</v>
      </c>
      <c r="D193" s="52">
        <f t="shared" si="39"/>
        <v>-395</v>
      </c>
      <c r="E193" s="52">
        <f t="shared" si="39"/>
        <v>-807</v>
      </c>
      <c r="F193" s="52">
        <f t="shared" si="39"/>
        <v>-2162</v>
      </c>
      <c r="G193" s="52">
        <f t="shared" si="39"/>
        <v>-241</v>
      </c>
      <c r="H193" s="52">
        <f t="shared" si="39"/>
        <v>2293</v>
      </c>
      <c r="I193" s="52">
        <f t="shared" si="39"/>
        <v>-711</v>
      </c>
      <c r="J193" s="52">
        <f t="shared" si="39"/>
        <v>-854</v>
      </c>
      <c r="K193" s="52">
        <f t="shared" si="39"/>
        <v>-588</v>
      </c>
      <c r="L193" s="52">
        <f t="shared" si="39"/>
        <v>-1854</v>
      </c>
      <c r="M193" s="52">
        <f t="shared" si="39"/>
        <v>440</v>
      </c>
      <c r="N193" s="52">
        <f t="shared" si="39"/>
        <v>-230</v>
      </c>
      <c r="O193" s="52">
        <f t="shared" si="39"/>
        <v>-724</v>
      </c>
      <c r="P193" s="53">
        <f t="shared" si="39"/>
        <v>-593</v>
      </c>
    </row>
    <row r="196" spans="1:16" s="35" customFormat="1" ht="21" customHeight="1">
      <c r="C196" s="34"/>
      <c r="P196" s="36" t="s">
        <v>175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179" priority="19" stopIfTrue="1">
      <formula>B9&gt;B17</formula>
    </cfRule>
    <cfRule type="expression" dxfId="178" priority="20" stopIfTrue="1">
      <formula>B9&lt;B17</formula>
    </cfRule>
  </conditionalFormatting>
  <conditionalFormatting sqref="C9:E9">
    <cfRule type="expression" dxfId="177" priority="17" stopIfTrue="1">
      <formula>C9&gt;C17</formula>
    </cfRule>
    <cfRule type="expression" dxfId="176" priority="18" stopIfTrue="1">
      <formula>C9&lt;C17</formula>
    </cfRule>
  </conditionalFormatting>
  <conditionalFormatting sqref="B10">
    <cfRule type="expression" dxfId="175" priority="15" stopIfTrue="1">
      <formula>B10&gt;B18</formula>
    </cfRule>
    <cfRule type="expression" dxfId="174" priority="16" stopIfTrue="1">
      <formula>B10&lt;B18</formula>
    </cfRule>
  </conditionalFormatting>
  <conditionalFormatting sqref="C9:O9">
    <cfRule type="expression" dxfId="173" priority="13" stopIfTrue="1">
      <formula>C9&gt;C17</formula>
    </cfRule>
    <cfRule type="expression" dxfId="172" priority="14" stopIfTrue="1">
      <formula>C9&lt;C17</formula>
    </cfRule>
  </conditionalFormatting>
  <conditionalFormatting sqref="C10:O10">
    <cfRule type="expression" dxfId="171" priority="11" stopIfTrue="1">
      <formula>C10&gt;C18</formula>
    </cfRule>
    <cfRule type="expression" dxfId="170" priority="12" stopIfTrue="1">
      <formula>C10&lt;C18</formula>
    </cfRule>
  </conditionalFormatting>
  <conditionalFormatting sqref="B37">
    <cfRule type="expression" dxfId="169" priority="9" stopIfTrue="1">
      <formula>B37&gt;B45</formula>
    </cfRule>
    <cfRule type="expression" dxfId="168" priority="10" stopIfTrue="1">
      <formula>B37&lt;B45</formula>
    </cfRule>
  </conditionalFormatting>
  <conditionalFormatting sqref="C37:E37">
    <cfRule type="expression" dxfId="167" priority="7" stopIfTrue="1">
      <formula>C37&gt;C45</formula>
    </cfRule>
    <cfRule type="expression" dxfId="166" priority="8" stopIfTrue="1">
      <formula>C37&lt;C45</formula>
    </cfRule>
  </conditionalFormatting>
  <conditionalFormatting sqref="B38">
    <cfRule type="expression" dxfId="165" priority="5" stopIfTrue="1">
      <formula>B38&gt;B46</formula>
    </cfRule>
    <cfRule type="expression" dxfId="164" priority="6" stopIfTrue="1">
      <formula>B38&lt;B46</formula>
    </cfRule>
  </conditionalFormatting>
  <conditionalFormatting sqref="C37:O37">
    <cfRule type="expression" dxfId="163" priority="3" stopIfTrue="1">
      <formula>C37&gt;C45</formula>
    </cfRule>
    <cfRule type="expression" dxfId="162" priority="4" stopIfTrue="1">
      <formula>C37&lt;C45</formula>
    </cfRule>
  </conditionalFormatting>
  <conditionalFormatting sqref="C38:O38">
    <cfRule type="expression" dxfId="161" priority="1" stopIfTrue="1">
      <formula>C38&gt;C46</formula>
    </cfRule>
    <cfRule type="expression" dxfId="16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176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44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29.2</v>
      </c>
      <c r="C9" s="41">
        <v>24.36</v>
      </c>
      <c r="D9" s="41">
        <v>24.19</v>
      </c>
      <c r="E9" s="41">
        <v>24.79</v>
      </c>
      <c r="F9" s="41">
        <v>21.3</v>
      </c>
      <c r="G9" s="41">
        <v>24.57</v>
      </c>
      <c r="H9" s="41">
        <v>27.108801479617213</v>
      </c>
      <c r="I9" s="41">
        <v>23.4</v>
      </c>
      <c r="J9" s="41">
        <v>23.19</v>
      </c>
      <c r="K9" s="41">
        <v>23.257000000000001</v>
      </c>
      <c r="L9" s="41">
        <v>26.90661719549642</v>
      </c>
      <c r="M9" s="41">
        <v>24.69</v>
      </c>
      <c r="N9" s="41">
        <v>24.8</v>
      </c>
      <c r="O9" s="102">
        <v>22.21</v>
      </c>
      <c r="P9" s="66">
        <f t="shared" ref="P9:P12" si="0">SUM(B9:O9)/COUNTIF(B9:O9,"&gt;0")</f>
        <v>24.56945847679383</v>
      </c>
    </row>
    <row r="10" spans="1:33" s="21" customFormat="1" ht="30" customHeight="1">
      <c r="A10" s="20" t="s">
        <v>28</v>
      </c>
      <c r="B10" s="94">
        <v>58.2</v>
      </c>
      <c r="C10" s="42">
        <v>57.84</v>
      </c>
      <c r="D10" s="42">
        <v>71.700700000000012</v>
      </c>
      <c r="E10" s="42">
        <v>66</v>
      </c>
      <c r="F10" s="42">
        <v>77.924999999999997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65.306692857142863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10597</v>
      </c>
      <c r="C13" s="25">
        <f t="shared" ref="C13:O14" si="1">IF(C9=0," --- ",ROUND(12*(1/C9*C11),))</f>
        <v>12684</v>
      </c>
      <c r="D13" s="25">
        <f t="shared" si="1"/>
        <v>11992</v>
      </c>
      <c r="E13" s="25">
        <f t="shared" si="1"/>
        <v>12513</v>
      </c>
      <c r="F13" s="25">
        <f t="shared" si="1"/>
        <v>13690</v>
      </c>
      <c r="G13" s="25">
        <f t="shared" si="1"/>
        <v>11795</v>
      </c>
      <c r="H13" s="25">
        <f t="shared" si="1"/>
        <v>10181</v>
      </c>
      <c r="I13" s="25">
        <f t="shared" si="1"/>
        <v>12500</v>
      </c>
      <c r="J13" s="25">
        <f t="shared" si="1"/>
        <v>13119</v>
      </c>
      <c r="K13" s="25">
        <f>IF(K9=0," --- ",ROUND(12*(1/K9*K11)+Q60,))</f>
        <v>12792</v>
      </c>
      <c r="L13" s="25">
        <f t="shared" si="1"/>
        <v>11250</v>
      </c>
      <c r="M13" s="25">
        <f t="shared" si="1"/>
        <v>12434</v>
      </c>
      <c r="N13" s="25">
        <f t="shared" si="1"/>
        <v>11393</v>
      </c>
      <c r="O13" s="107">
        <f t="shared" si="1"/>
        <v>13938</v>
      </c>
      <c r="P13" s="108">
        <f>ROUND(SUM(B13:O13)/COUNTIF(B13:O13,"&gt;0"),)</f>
        <v>12206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3224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2094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2769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13821</v>
      </c>
      <c r="C15" s="97">
        <f t="shared" ref="C15:P15" si="2">IF(C9=0," --- ",C13+C14)</f>
        <v>15817</v>
      </c>
      <c r="D15" s="97">
        <f t="shared" si="2"/>
        <v>14366</v>
      </c>
      <c r="E15" s="97">
        <f t="shared" si="2"/>
        <v>14984</v>
      </c>
      <c r="F15" s="97">
        <f t="shared" si="2"/>
        <v>15784</v>
      </c>
      <c r="G15" s="97">
        <f t="shared" si="2"/>
        <v>13415</v>
      </c>
      <c r="H15" s="97">
        <f t="shared" si="2"/>
        <v>13272</v>
      </c>
      <c r="I15" s="97">
        <f t="shared" si="2"/>
        <v>15277</v>
      </c>
      <c r="J15" s="97">
        <f t="shared" si="2"/>
        <v>16546</v>
      </c>
      <c r="K15" s="97">
        <f t="shared" si="2"/>
        <v>15476</v>
      </c>
      <c r="L15" s="97">
        <f t="shared" si="2"/>
        <v>14237</v>
      </c>
      <c r="M15" s="97">
        <f t="shared" si="2"/>
        <v>15340</v>
      </c>
      <c r="N15" s="97">
        <f t="shared" si="2"/>
        <v>14909</v>
      </c>
      <c r="O15" s="111">
        <f t="shared" si="2"/>
        <v>16406</v>
      </c>
      <c r="P15" s="108">
        <f t="shared" si="2"/>
        <v>14975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29.2</v>
      </c>
      <c r="C17" s="41">
        <v>24.36</v>
      </c>
      <c r="D17" s="41">
        <v>24.19</v>
      </c>
      <c r="E17" s="41">
        <v>24.79</v>
      </c>
      <c r="F17" s="41">
        <v>18.48</v>
      </c>
      <c r="G17" s="41">
        <v>24.57</v>
      </c>
      <c r="H17" s="41">
        <v>33.252108131699131</v>
      </c>
      <c r="I17" s="41">
        <v>23.4</v>
      </c>
      <c r="J17" s="41">
        <v>23.19</v>
      </c>
      <c r="K17" s="41">
        <v>23.751999999999999</v>
      </c>
      <c r="L17" s="41">
        <v>26.731832139201639</v>
      </c>
      <c r="M17" s="41">
        <v>24.69</v>
      </c>
      <c r="N17" s="41">
        <v>24</v>
      </c>
      <c r="O17" s="102">
        <v>22.21</v>
      </c>
      <c r="P17" s="115">
        <f t="shared" ref="P17:P20" si="3">SUM(B17:O17)/COUNTIF(B17:O17,"&gt;0")</f>
        <v>24.772567162207199</v>
      </c>
      <c r="R17" s="116"/>
      <c r="S17" s="116"/>
    </row>
    <row r="18" spans="1:23" s="21" customFormat="1" ht="30" customHeight="1">
      <c r="A18" s="20" t="s">
        <v>28</v>
      </c>
      <c r="B18" s="85">
        <v>58.2</v>
      </c>
      <c r="C18" s="42">
        <v>57.844200000000001</v>
      </c>
      <c r="D18" s="42">
        <v>71.700700000000012</v>
      </c>
      <c r="E18" s="42">
        <v>66</v>
      </c>
      <c r="F18" s="42">
        <v>67.61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65.06306428571429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10597</v>
      </c>
      <c r="C21" s="25">
        <f t="shared" ref="C21:O22" si="4">IF(C17=0," --- ",ROUND(12*(1/C17*C19),))</f>
        <v>13199</v>
      </c>
      <c r="D21" s="25">
        <f t="shared" si="4"/>
        <v>11992</v>
      </c>
      <c r="E21" s="25">
        <f t="shared" si="4"/>
        <v>12562</v>
      </c>
      <c r="F21" s="25">
        <f t="shared" si="4"/>
        <v>15649</v>
      </c>
      <c r="G21" s="25">
        <f t="shared" si="4"/>
        <v>11754</v>
      </c>
      <c r="H21" s="25">
        <f t="shared" si="4"/>
        <v>8459</v>
      </c>
      <c r="I21" s="25">
        <f t="shared" si="4"/>
        <v>12821</v>
      </c>
      <c r="J21" s="25">
        <f t="shared" si="4"/>
        <v>13153</v>
      </c>
      <c r="K21" s="25">
        <f t="shared" si="4"/>
        <v>12690</v>
      </c>
      <c r="L21" s="25">
        <f t="shared" si="4"/>
        <v>11519</v>
      </c>
      <c r="M21" s="25">
        <f t="shared" si="4"/>
        <v>12456</v>
      </c>
      <c r="N21" s="25">
        <f t="shared" si="4"/>
        <v>11600</v>
      </c>
      <c r="O21" s="107">
        <f t="shared" si="4"/>
        <v>14008</v>
      </c>
      <c r="P21" s="108">
        <f>ROUND(SUM(B21:O21)/COUNTIF(B21:O21,"&gt;0"),)</f>
        <v>12319</v>
      </c>
    </row>
    <row r="22" spans="1:23" s="106" customFormat="1" ht="30" customHeight="1" thickBot="1">
      <c r="A22" s="24" t="s">
        <v>98</v>
      </c>
      <c r="B22" s="97">
        <f>IF(B18=0," --- ",ROUND(12*(1/B18*B20),))</f>
        <v>3607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2467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2857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14204</v>
      </c>
      <c r="C23" s="97">
        <f t="shared" si="5"/>
        <v>16456</v>
      </c>
      <c r="D23" s="97">
        <f t="shared" si="5"/>
        <v>14518</v>
      </c>
      <c r="E23" s="97">
        <f t="shared" si="5"/>
        <v>15307</v>
      </c>
      <c r="F23" s="97">
        <f t="shared" si="5"/>
        <v>18116</v>
      </c>
      <c r="G23" s="97">
        <f t="shared" si="5"/>
        <v>13539</v>
      </c>
      <c r="H23" s="97">
        <f t="shared" si="5"/>
        <v>11577</v>
      </c>
      <c r="I23" s="97">
        <f t="shared" si="5"/>
        <v>15598</v>
      </c>
      <c r="J23" s="97">
        <f t="shared" si="5"/>
        <v>16707</v>
      </c>
      <c r="K23" s="97">
        <f t="shared" si="5"/>
        <v>15655</v>
      </c>
      <c r="L23" s="97">
        <f t="shared" si="5"/>
        <v>14474</v>
      </c>
      <c r="M23" s="97">
        <f t="shared" si="5"/>
        <v>15219</v>
      </c>
      <c r="N23" s="97">
        <f t="shared" si="5"/>
        <v>14354</v>
      </c>
      <c r="O23" s="111">
        <f t="shared" si="5"/>
        <v>16735</v>
      </c>
      <c r="P23" s="108">
        <f t="shared" si="5"/>
        <v>15176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24</v>
      </c>
      <c r="D25" s="41">
        <v>24.68</v>
      </c>
      <c r="E25" s="41">
        <v>0</v>
      </c>
      <c r="F25" s="41">
        <v>0</v>
      </c>
      <c r="G25" s="41">
        <v>24.57</v>
      </c>
      <c r="H25" s="41">
        <v>0</v>
      </c>
      <c r="I25" s="41">
        <v>23.4</v>
      </c>
      <c r="J25" s="41">
        <v>23.19</v>
      </c>
      <c r="K25" s="41">
        <v>0</v>
      </c>
      <c r="L25" s="41">
        <v>26.731832139201639</v>
      </c>
      <c r="M25" s="41">
        <v>24.69</v>
      </c>
      <c r="N25" s="41">
        <v>22.123848515864893</v>
      </c>
      <c r="O25" s="102">
        <v>24.61</v>
      </c>
      <c r="P25" s="115">
        <f t="shared" ref="P25:P28" si="6">SUM(B25:O25)/COUNTIF(B25:O25,"&gt;0")</f>
        <v>24.221742295007388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67.010000000000005</v>
      </c>
      <c r="E26" s="42">
        <v>0</v>
      </c>
      <c r="F26" s="42">
        <v>0</v>
      </c>
      <c r="G26" s="42">
        <v>97</v>
      </c>
      <c r="H26" s="42">
        <v>0</v>
      </c>
      <c r="I26" s="42">
        <v>63.05</v>
      </c>
      <c r="J26" s="42">
        <v>55</v>
      </c>
      <c r="K26" s="42">
        <v>0</v>
      </c>
      <c r="L26" s="42">
        <v>60.63</v>
      </c>
      <c r="M26" s="42">
        <v>61</v>
      </c>
      <c r="N26" s="42">
        <v>56</v>
      </c>
      <c r="O26" s="103">
        <v>70.900000000000006</v>
      </c>
      <c r="P26" s="117">
        <f t="shared" si="6"/>
        <v>65.255555555555546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23212</v>
      </c>
      <c r="E27" s="43">
        <v>0</v>
      </c>
      <c r="F27" s="43">
        <v>0</v>
      </c>
      <c r="G27" s="43">
        <v>23177</v>
      </c>
      <c r="H27" s="43">
        <v>0</v>
      </c>
      <c r="I27" s="43">
        <v>24080</v>
      </c>
      <c r="J27" s="43">
        <v>24039</v>
      </c>
      <c r="K27" s="43">
        <v>0</v>
      </c>
      <c r="L27" s="43">
        <v>24505</v>
      </c>
      <c r="M27" s="43">
        <v>24400</v>
      </c>
      <c r="N27" s="43">
        <v>21200</v>
      </c>
      <c r="O27" s="104">
        <v>24840</v>
      </c>
      <c r="P27" s="118">
        <f t="shared" si="6"/>
        <v>23858.777777777777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12708</v>
      </c>
      <c r="E28" s="44">
        <v>0</v>
      </c>
      <c r="F28" s="44">
        <v>0</v>
      </c>
      <c r="G28" s="44">
        <v>11776</v>
      </c>
      <c r="H28" s="44">
        <v>0</v>
      </c>
      <c r="I28" s="44">
        <v>13286</v>
      </c>
      <c r="J28" s="44">
        <v>13216</v>
      </c>
      <c r="K28" s="44">
        <v>0</v>
      </c>
      <c r="L28" s="44">
        <v>13807</v>
      </c>
      <c r="M28" s="44">
        <v>12790</v>
      </c>
      <c r="N28" s="44">
        <v>12664</v>
      </c>
      <c r="O28" s="105">
        <v>13440</v>
      </c>
      <c r="P28" s="119">
        <f t="shared" si="6"/>
        <v>13114.222222222223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12638</v>
      </c>
      <c r="D29" s="25">
        <f t="shared" si="7"/>
        <v>11286</v>
      </c>
      <c r="E29" s="25" t="str">
        <f t="shared" si="7"/>
        <v xml:space="preserve"> --- </v>
      </c>
      <c r="F29" s="25" t="str">
        <f t="shared" si="7"/>
        <v xml:space="preserve"> --- </v>
      </c>
      <c r="G29" s="25">
        <f t="shared" si="7"/>
        <v>11320</v>
      </c>
      <c r="H29" s="25" t="str">
        <f t="shared" si="7"/>
        <v xml:space="preserve"> --- </v>
      </c>
      <c r="I29" s="25">
        <f t="shared" si="7"/>
        <v>12349</v>
      </c>
      <c r="J29" s="25">
        <f t="shared" si="7"/>
        <v>12439</v>
      </c>
      <c r="K29" s="25" t="str">
        <f t="shared" si="7"/>
        <v xml:space="preserve"> --- </v>
      </c>
      <c r="L29" s="25">
        <f t="shared" si="7"/>
        <v>11000</v>
      </c>
      <c r="M29" s="25">
        <f t="shared" si="7"/>
        <v>11859</v>
      </c>
      <c r="N29" s="25">
        <f t="shared" si="7"/>
        <v>11499</v>
      </c>
      <c r="O29" s="107">
        <f t="shared" si="7"/>
        <v>12112</v>
      </c>
      <c r="P29" s="108">
        <f>ROUND(SUM(B29:O29)/COUNTIF(B29:O29,"&gt;0"),)</f>
        <v>11834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>
        <f t="shared" si="7"/>
        <v>2276</v>
      </c>
      <c r="E30" s="97" t="str">
        <f t="shared" si="7"/>
        <v xml:space="preserve"> --- 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>
        <f t="shared" si="7"/>
        <v>2529</v>
      </c>
      <c r="J30" s="97">
        <f t="shared" si="7"/>
        <v>2883</v>
      </c>
      <c r="K30" s="97" t="str">
        <f t="shared" si="7"/>
        <v xml:space="preserve"> --- </v>
      </c>
      <c r="L30" s="97">
        <f t="shared" si="7"/>
        <v>2733</v>
      </c>
      <c r="M30" s="97">
        <f t="shared" si="7"/>
        <v>2516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2491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15673</v>
      </c>
      <c r="D31" s="97">
        <f t="shared" si="8"/>
        <v>13562</v>
      </c>
      <c r="E31" s="97" t="str">
        <f t="shared" si="8"/>
        <v xml:space="preserve"> --- </v>
      </c>
      <c r="F31" s="97" t="str">
        <f t="shared" si="8"/>
        <v xml:space="preserve"> --- </v>
      </c>
      <c r="G31" s="97">
        <f t="shared" si="8"/>
        <v>12777</v>
      </c>
      <c r="H31" s="97" t="str">
        <f t="shared" si="8"/>
        <v xml:space="preserve"> --- </v>
      </c>
      <c r="I31" s="97">
        <f t="shared" si="8"/>
        <v>14878</v>
      </c>
      <c r="J31" s="97">
        <f t="shared" si="8"/>
        <v>15322</v>
      </c>
      <c r="K31" s="97" t="str">
        <f t="shared" si="8"/>
        <v xml:space="preserve"> --- </v>
      </c>
      <c r="L31" s="97">
        <f t="shared" si="8"/>
        <v>13733</v>
      </c>
      <c r="M31" s="97">
        <f t="shared" si="8"/>
        <v>14375</v>
      </c>
      <c r="N31" s="97">
        <f t="shared" si="8"/>
        <v>14213</v>
      </c>
      <c r="O31" s="111">
        <f t="shared" si="8"/>
        <v>14387</v>
      </c>
      <c r="P31" s="108">
        <f t="shared" si="8"/>
        <v>14325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43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30.8</v>
      </c>
      <c r="C37" s="41">
        <v>20.88</v>
      </c>
      <c r="D37" s="41">
        <v>19.55</v>
      </c>
      <c r="E37" s="41">
        <v>21.95</v>
      </c>
      <c r="F37" s="41">
        <v>24.3</v>
      </c>
      <c r="G37" s="41">
        <v>21.59</v>
      </c>
      <c r="H37" s="41">
        <v>23.832002740479322</v>
      </c>
      <c r="I37" s="41">
        <v>20.97</v>
      </c>
      <c r="J37" s="41">
        <v>18.63</v>
      </c>
      <c r="K37" s="41">
        <v>18.805</v>
      </c>
      <c r="L37" s="41">
        <v>23.548290341931612</v>
      </c>
      <c r="M37" s="41">
        <v>21.48</v>
      </c>
      <c r="N37" s="41">
        <v>14.7</v>
      </c>
      <c r="O37" s="102">
        <v>17.690000000000001</v>
      </c>
      <c r="P37" s="66">
        <f t="shared" ref="P37:P40" si="9">SUM(B37:O37)/COUNTIF(B37:O37,"&gt;0")</f>
        <v>21.337520934457924</v>
      </c>
    </row>
    <row r="38" spans="1:33" s="21" customFormat="1" ht="30" customHeight="1">
      <c r="A38" s="20" t="s">
        <v>28</v>
      </c>
      <c r="B38" s="94">
        <v>26.2</v>
      </c>
      <c r="C38" s="42">
        <v>40.116599999999998</v>
      </c>
      <c r="D38" s="42">
        <v>52.269500000000008</v>
      </c>
      <c r="E38" s="42">
        <v>41.6</v>
      </c>
      <c r="F38" s="42">
        <v>58.064999999999998</v>
      </c>
      <c r="G38" s="42">
        <v>50.5</v>
      </c>
      <c r="H38" s="42">
        <v>46.474617000000002</v>
      </c>
      <c r="I38" s="42">
        <v>44.14</v>
      </c>
      <c r="J38" s="42">
        <v>73</v>
      </c>
      <c r="K38" s="42">
        <v>46.48</v>
      </c>
      <c r="L38" s="42">
        <v>43.29</v>
      </c>
      <c r="M38" s="42">
        <v>43</v>
      </c>
      <c r="N38" s="42">
        <v>50</v>
      </c>
      <c r="O38" s="103">
        <v>54.1</v>
      </c>
      <c r="P38" s="28">
        <f t="shared" si="9"/>
        <v>47.802551214285714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8429</v>
      </c>
      <c r="C41" s="25">
        <f t="shared" ref="C41:O42" si="10">IF(C37=0," --- ",ROUND(12*(1/C37*C39),))</f>
        <v>12305</v>
      </c>
      <c r="D41" s="25">
        <f t="shared" si="10"/>
        <v>12589</v>
      </c>
      <c r="E41" s="25">
        <f t="shared" si="10"/>
        <v>12361</v>
      </c>
      <c r="F41" s="25">
        <f t="shared" si="10"/>
        <v>10420</v>
      </c>
      <c r="G41" s="25">
        <f t="shared" si="10"/>
        <v>11556</v>
      </c>
      <c r="H41" s="25">
        <f t="shared" si="10"/>
        <v>11581</v>
      </c>
      <c r="I41" s="25">
        <f t="shared" si="10"/>
        <v>12066</v>
      </c>
      <c r="J41" s="25">
        <f t="shared" si="10"/>
        <v>13529</v>
      </c>
      <c r="K41" s="25">
        <f>IF(K37=0," --- ",ROUND(12*(1/K37*K39),))</f>
        <v>13247</v>
      </c>
      <c r="L41" s="25">
        <f t="shared" ref="L41:O41" si="11">IF(L37=0," --- ",ROUND(12*(1/L37*L39),))</f>
        <v>10998</v>
      </c>
      <c r="M41" s="25">
        <f t="shared" si="11"/>
        <v>12336</v>
      </c>
      <c r="N41" s="25">
        <f t="shared" si="11"/>
        <v>16847</v>
      </c>
      <c r="O41" s="107">
        <f t="shared" si="11"/>
        <v>14765</v>
      </c>
      <c r="P41" s="108">
        <f>ROUND(SUM(B41:O41)/COUNTIF(B41:O41,"&gt;0"),)</f>
        <v>12359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7162</v>
      </c>
      <c r="C42" s="97">
        <f t="shared" si="10"/>
        <v>4517</v>
      </c>
      <c r="D42" s="97">
        <f t="shared" si="10"/>
        <v>3257</v>
      </c>
      <c r="E42" s="97">
        <f t="shared" si="10"/>
        <v>3920</v>
      </c>
      <c r="F42" s="97">
        <f t="shared" si="10"/>
        <v>2811</v>
      </c>
      <c r="G42" s="97">
        <f t="shared" si="10"/>
        <v>3112</v>
      </c>
      <c r="H42" s="97">
        <f t="shared" si="10"/>
        <v>4131</v>
      </c>
      <c r="I42" s="97">
        <f t="shared" si="10"/>
        <v>4018</v>
      </c>
      <c r="J42" s="97">
        <f t="shared" si="10"/>
        <v>2582</v>
      </c>
      <c r="K42" s="97">
        <f t="shared" si="10"/>
        <v>3506</v>
      </c>
      <c r="L42" s="97">
        <f t="shared" si="10"/>
        <v>4267</v>
      </c>
      <c r="M42" s="97">
        <f t="shared" si="10"/>
        <v>4190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3873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15591</v>
      </c>
      <c r="C43" s="97">
        <f t="shared" ref="C43:P43" si="12">IF(C37=0," --- ",C41+C42)</f>
        <v>16822</v>
      </c>
      <c r="D43" s="97">
        <f t="shared" si="12"/>
        <v>15846</v>
      </c>
      <c r="E43" s="97">
        <f t="shared" si="12"/>
        <v>16281</v>
      </c>
      <c r="F43" s="97">
        <f t="shared" si="12"/>
        <v>13231</v>
      </c>
      <c r="G43" s="97">
        <f t="shared" si="12"/>
        <v>14668</v>
      </c>
      <c r="H43" s="97">
        <f t="shared" si="12"/>
        <v>15712</v>
      </c>
      <c r="I43" s="97">
        <f t="shared" si="12"/>
        <v>16084</v>
      </c>
      <c r="J43" s="97">
        <f t="shared" si="12"/>
        <v>16111</v>
      </c>
      <c r="K43" s="97">
        <f t="shared" si="12"/>
        <v>16753</v>
      </c>
      <c r="L43" s="97">
        <f t="shared" si="12"/>
        <v>15265</v>
      </c>
      <c r="M43" s="97">
        <f t="shared" si="12"/>
        <v>16526</v>
      </c>
      <c r="N43" s="97">
        <f t="shared" si="12"/>
        <v>20363</v>
      </c>
      <c r="O43" s="111">
        <f t="shared" si="12"/>
        <v>17999</v>
      </c>
      <c r="P43" s="108">
        <f t="shared" si="12"/>
        <v>16232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30.8</v>
      </c>
      <c r="C45" s="41">
        <v>20.88</v>
      </c>
      <c r="D45" s="41">
        <v>19.55</v>
      </c>
      <c r="E45" s="41">
        <v>21.95</v>
      </c>
      <c r="F45" s="41">
        <v>23.51</v>
      </c>
      <c r="G45" s="41">
        <v>21.59</v>
      </c>
      <c r="H45" s="41">
        <v>29.232732133776288</v>
      </c>
      <c r="I45" s="41">
        <v>21.6</v>
      </c>
      <c r="J45" s="41">
        <v>18.63</v>
      </c>
      <c r="K45" s="41">
        <v>19.204999999999998</v>
      </c>
      <c r="L45" s="41">
        <v>23.395320935812833</v>
      </c>
      <c r="M45" s="41">
        <v>21.48</v>
      </c>
      <c r="N45" s="41">
        <v>18.5</v>
      </c>
      <c r="O45" s="102">
        <v>17.690000000000001</v>
      </c>
      <c r="P45" s="115">
        <f t="shared" ref="P45:P48" si="13">SUM(B45:O45)/COUNTIF(B45:O45,"&gt;0")</f>
        <v>22.00093236211351</v>
      </c>
      <c r="R45" s="116"/>
      <c r="S45" s="116"/>
    </row>
    <row r="46" spans="1:33" s="21" customFormat="1" ht="30" customHeight="1">
      <c r="A46" s="20" t="s">
        <v>28</v>
      </c>
      <c r="B46" s="85">
        <v>26.2</v>
      </c>
      <c r="C46" s="42">
        <v>40.116599999999998</v>
      </c>
      <c r="D46" s="42">
        <v>52.269500000000008</v>
      </c>
      <c r="E46" s="42">
        <v>41.6</v>
      </c>
      <c r="F46" s="42">
        <v>67.849999999999994</v>
      </c>
      <c r="G46" s="42">
        <v>50.5</v>
      </c>
      <c r="H46" s="42">
        <v>46.474617000000002</v>
      </c>
      <c r="I46" s="42">
        <v>44.14</v>
      </c>
      <c r="J46" s="42">
        <v>73</v>
      </c>
      <c r="K46" s="42">
        <v>39.39</v>
      </c>
      <c r="L46" s="42">
        <v>42.44</v>
      </c>
      <c r="M46" s="42">
        <v>43</v>
      </c>
      <c r="N46" s="42">
        <v>43.3</v>
      </c>
      <c r="O46" s="103">
        <v>54.1</v>
      </c>
      <c r="P46" s="117">
        <f t="shared" si="13"/>
        <v>47.455765499999998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8429</v>
      </c>
      <c r="C49" s="25">
        <f t="shared" ref="C49:O50" si="14">IF(C45=0," --- ",ROUND(12*(1/C45*C47),))</f>
        <v>12613</v>
      </c>
      <c r="D49" s="25">
        <f t="shared" si="14"/>
        <v>12588</v>
      </c>
      <c r="E49" s="25">
        <f t="shared" si="14"/>
        <v>12410</v>
      </c>
      <c r="F49" s="25">
        <f t="shared" si="14"/>
        <v>10770</v>
      </c>
      <c r="G49" s="25">
        <f t="shared" si="14"/>
        <v>11239</v>
      </c>
      <c r="H49" s="25">
        <f t="shared" si="14"/>
        <v>9622</v>
      </c>
      <c r="I49" s="25">
        <f t="shared" si="14"/>
        <v>12014</v>
      </c>
      <c r="J49" s="25">
        <f t="shared" si="14"/>
        <v>13896</v>
      </c>
      <c r="K49" s="25">
        <f t="shared" si="14"/>
        <v>13247</v>
      </c>
      <c r="L49" s="25">
        <f t="shared" si="14"/>
        <v>11220</v>
      </c>
      <c r="M49" s="25">
        <f t="shared" si="14"/>
        <v>12331</v>
      </c>
      <c r="N49" s="25">
        <f t="shared" si="14"/>
        <v>13443</v>
      </c>
      <c r="O49" s="107">
        <f t="shared" si="14"/>
        <v>14839</v>
      </c>
      <c r="P49" s="108">
        <f>ROUND(SUM(B49:O49)/COUNTIF(B49:O49,"&gt;0"),)</f>
        <v>12047</v>
      </c>
    </row>
    <row r="50" spans="1:23" s="106" customFormat="1" ht="30" customHeight="1" thickBot="1">
      <c r="A50" s="24" t="s">
        <v>98</v>
      </c>
      <c r="B50" s="97">
        <f>IF(B46=0," --- ",ROUND(12*(1/B46*B48),))</f>
        <v>8012</v>
      </c>
      <c r="C50" s="97">
        <f t="shared" si="14"/>
        <v>4696</v>
      </c>
      <c r="D50" s="97">
        <f t="shared" si="14"/>
        <v>3465</v>
      </c>
      <c r="E50" s="97">
        <f t="shared" si="14"/>
        <v>4356</v>
      </c>
      <c r="F50" s="97">
        <f t="shared" si="14"/>
        <v>2458</v>
      </c>
      <c r="G50" s="97">
        <f t="shared" si="14"/>
        <v>3429</v>
      </c>
      <c r="H50" s="97">
        <f t="shared" si="14"/>
        <v>4167</v>
      </c>
      <c r="I50" s="97">
        <f t="shared" si="14"/>
        <v>4018</v>
      </c>
      <c r="J50" s="97">
        <f t="shared" si="14"/>
        <v>2678</v>
      </c>
      <c r="K50" s="97">
        <f t="shared" si="14"/>
        <v>4354</v>
      </c>
      <c r="L50" s="97">
        <f t="shared" si="14"/>
        <v>4222</v>
      </c>
      <c r="M50" s="97">
        <f t="shared" si="14"/>
        <v>3919</v>
      </c>
      <c r="N50" s="97">
        <f t="shared" si="14"/>
        <v>3944</v>
      </c>
      <c r="O50" s="111">
        <f t="shared" si="14"/>
        <v>3574</v>
      </c>
      <c r="P50" s="108">
        <f>ROUND(SUM(B50:O50)/COUNTIF(B50:O50,"&gt;0"),)</f>
        <v>4092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16441</v>
      </c>
      <c r="C51" s="97">
        <f t="shared" si="15"/>
        <v>17309</v>
      </c>
      <c r="D51" s="97">
        <f t="shared" si="15"/>
        <v>16053</v>
      </c>
      <c r="E51" s="97">
        <f t="shared" si="15"/>
        <v>16766</v>
      </c>
      <c r="F51" s="97">
        <f t="shared" si="15"/>
        <v>13228</v>
      </c>
      <c r="G51" s="97">
        <f t="shared" si="15"/>
        <v>14668</v>
      </c>
      <c r="H51" s="97">
        <f t="shared" si="15"/>
        <v>13789</v>
      </c>
      <c r="I51" s="97">
        <f t="shared" si="15"/>
        <v>16032</v>
      </c>
      <c r="J51" s="97">
        <f t="shared" si="15"/>
        <v>16574</v>
      </c>
      <c r="K51" s="97">
        <f t="shared" si="15"/>
        <v>17601</v>
      </c>
      <c r="L51" s="97">
        <f t="shared" si="15"/>
        <v>15442</v>
      </c>
      <c r="M51" s="97">
        <f t="shared" si="15"/>
        <v>16250</v>
      </c>
      <c r="N51" s="97">
        <f t="shared" si="15"/>
        <v>17387</v>
      </c>
      <c r="O51" s="111">
        <f t="shared" si="15"/>
        <v>18413</v>
      </c>
      <c r="P51" s="108">
        <f t="shared" si="15"/>
        <v>16139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20.571428571428573</v>
      </c>
      <c r="D53" s="41">
        <v>19.940000000000001</v>
      </c>
      <c r="E53" s="41">
        <v>0</v>
      </c>
      <c r="F53" s="41">
        <v>0</v>
      </c>
      <c r="G53" s="41">
        <v>21.59</v>
      </c>
      <c r="H53" s="41">
        <v>0</v>
      </c>
      <c r="I53" s="41">
        <v>21.598272138228943</v>
      </c>
      <c r="J53" s="41">
        <v>18.63</v>
      </c>
      <c r="K53" s="41">
        <v>0</v>
      </c>
      <c r="L53" s="41">
        <v>23.395320935812833</v>
      </c>
      <c r="M53" s="41">
        <v>21.48</v>
      </c>
      <c r="N53" s="41">
        <v>18.476304739052189</v>
      </c>
      <c r="O53" s="102">
        <v>21.62</v>
      </c>
      <c r="P53" s="115">
        <f t="shared" ref="P53:P56" si="16">SUM(B53:O53)/COUNTIF(B53:O53,"&gt;0")</f>
        <v>20.811258487169169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39.33</v>
      </c>
      <c r="D54" s="42">
        <v>48.85</v>
      </c>
      <c r="E54" s="42">
        <v>0</v>
      </c>
      <c r="F54" s="42">
        <v>0</v>
      </c>
      <c r="G54" s="42">
        <v>50.5</v>
      </c>
      <c r="H54" s="42">
        <v>0</v>
      </c>
      <c r="I54" s="42">
        <v>44.14</v>
      </c>
      <c r="J54" s="42">
        <v>73</v>
      </c>
      <c r="K54" s="42">
        <v>0</v>
      </c>
      <c r="L54" s="42">
        <v>42.44</v>
      </c>
      <c r="M54" s="42">
        <v>43</v>
      </c>
      <c r="N54" s="42">
        <v>39.200000000000003</v>
      </c>
      <c r="O54" s="103">
        <v>54.1</v>
      </c>
      <c r="P54" s="117">
        <f t="shared" si="16"/>
        <v>48.284444444444446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19692</v>
      </c>
      <c r="E55" s="43">
        <v>0</v>
      </c>
      <c r="F55" s="43">
        <v>0</v>
      </c>
      <c r="G55" s="43">
        <v>18823</v>
      </c>
      <c r="H55" s="43">
        <v>0</v>
      </c>
      <c r="I55" s="43">
        <v>20655</v>
      </c>
      <c r="J55" s="43">
        <v>21162</v>
      </c>
      <c r="K55" s="43">
        <v>0</v>
      </c>
      <c r="L55" s="43">
        <v>20994</v>
      </c>
      <c r="M55" s="43">
        <v>21400</v>
      </c>
      <c r="N55" s="43">
        <v>21200</v>
      </c>
      <c r="O55" s="104">
        <v>20290</v>
      </c>
      <c r="P55" s="118">
        <f t="shared" si="16"/>
        <v>20546.777777777777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12708</v>
      </c>
      <c r="E56" s="44">
        <v>0</v>
      </c>
      <c r="F56" s="44">
        <v>0</v>
      </c>
      <c r="G56" s="44">
        <v>11776</v>
      </c>
      <c r="H56" s="44">
        <v>0</v>
      </c>
      <c r="I56" s="44">
        <v>13591</v>
      </c>
      <c r="J56" s="44">
        <v>13216</v>
      </c>
      <c r="K56" s="44">
        <v>0</v>
      </c>
      <c r="L56" s="44">
        <v>13807</v>
      </c>
      <c r="M56" s="44">
        <v>12790</v>
      </c>
      <c r="N56" s="44">
        <v>12664</v>
      </c>
      <c r="O56" s="105">
        <v>13440</v>
      </c>
      <c r="P56" s="119">
        <f t="shared" si="16"/>
        <v>13148.111111111111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12078</v>
      </c>
      <c r="D57" s="25">
        <f t="shared" si="17"/>
        <v>11851</v>
      </c>
      <c r="E57" s="25" t="str">
        <f t="shared" si="17"/>
        <v xml:space="preserve"> --- </v>
      </c>
      <c r="F57" s="25" t="str">
        <f t="shared" si="17"/>
        <v xml:space="preserve"> --- </v>
      </c>
      <c r="G57" s="25">
        <f t="shared" si="17"/>
        <v>10462</v>
      </c>
      <c r="H57" s="25" t="str">
        <f t="shared" si="17"/>
        <v xml:space="preserve"> --- </v>
      </c>
      <c r="I57" s="25">
        <f t="shared" si="17"/>
        <v>11476</v>
      </c>
      <c r="J57" s="25">
        <f t="shared" si="17"/>
        <v>13631</v>
      </c>
      <c r="K57" s="25" t="str">
        <f t="shared" si="17"/>
        <v xml:space="preserve"> --- </v>
      </c>
      <c r="L57" s="25">
        <f t="shared" si="17"/>
        <v>10768</v>
      </c>
      <c r="M57" s="25">
        <f t="shared" si="17"/>
        <v>11955</v>
      </c>
      <c r="N57" s="25">
        <f t="shared" si="17"/>
        <v>13769</v>
      </c>
      <c r="O57" s="107">
        <f t="shared" si="17"/>
        <v>11262</v>
      </c>
      <c r="P57" s="108">
        <f>ROUND(SUM(B57:O57)/COUNTIF(B57:O57,"&gt;0"),)</f>
        <v>11917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4376</v>
      </c>
      <c r="D58" s="97">
        <f t="shared" si="17"/>
        <v>3122</v>
      </c>
      <c r="E58" s="97" t="str">
        <f t="shared" si="17"/>
        <v xml:space="preserve"> --- </v>
      </c>
      <c r="F58" s="97" t="str">
        <f t="shared" si="17"/>
        <v xml:space="preserve"> --- </v>
      </c>
      <c r="G58" s="97">
        <f t="shared" si="17"/>
        <v>2798</v>
      </c>
      <c r="H58" s="97" t="str">
        <f t="shared" si="17"/>
        <v xml:space="preserve"> --- </v>
      </c>
      <c r="I58" s="97">
        <f t="shared" si="17"/>
        <v>3695</v>
      </c>
      <c r="J58" s="97">
        <f t="shared" si="17"/>
        <v>2172</v>
      </c>
      <c r="K58" s="97" t="str">
        <f t="shared" si="17"/>
        <v xml:space="preserve"> --- </v>
      </c>
      <c r="L58" s="97">
        <f t="shared" si="17"/>
        <v>3904</v>
      </c>
      <c r="M58" s="97">
        <f t="shared" si="17"/>
        <v>3569</v>
      </c>
      <c r="N58" s="97">
        <f t="shared" si="17"/>
        <v>3877</v>
      </c>
      <c r="O58" s="111">
        <f t="shared" si="17"/>
        <v>2981</v>
      </c>
      <c r="P58" s="108">
        <f>ROUND(SUM(B58:O58)/COUNTIF(B58:O58,"&gt;0"),)</f>
        <v>3388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16454</v>
      </c>
      <c r="D59" s="97">
        <f t="shared" si="18"/>
        <v>14973</v>
      </c>
      <c r="E59" s="97" t="str">
        <f t="shared" si="18"/>
        <v xml:space="preserve"> --- </v>
      </c>
      <c r="F59" s="97" t="str">
        <f t="shared" si="18"/>
        <v xml:space="preserve"> --- </v>
      </c>
      <c r="G59" s="97">
        <f t="shared" si="18"/>
        <v>13260</v>
      </c>
      <c r="H59" s="97" t="str">
        <f t="shared" si="18"/>
        <v xml:space="preserve"> --- </v>
      </c>
      <c r="I59" s="97">
        <f t="shared" si="18"/>
        <v>15171</v>
      </c>
      <c r="J59" s="97">
        <f t="shared" si="18"/>
        <v>15803</v>
      </c>
      <c r="K59" s="97" t="str">
        <f t="shared" si="18"/>
        <v xml:space="preserve"> --- </v>
      </c>
      <c r="L59" s="97">
        <f t="shared" si="18"/>
        <v>14672</v>
      </c>
      <c r="M59" s="97">
        <f t="shared" si="18"/>
        <v>15524</v>
      </c>
      <c r="N59" s="97">
        <f t="shared" si="18"/>
        <v>17646</v>
      </c>
      <c r="O59" s="111">
        <f t="shared" si="18"/>
        <v>14243</v>
      </c>
      <c r="P59" s="108">
        <f t="shared" si="18"/>
        <v>15305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182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-3.9018107432381157</v>
      </c>
      <c r="D66" s="32">
        <f t="shared" si="19"/>
        <v>0</v>
      </c>
      <c r="E66" s="32">
        <f t="shared" si="19"/>
        <v>-0.39006527622990461</v>
      </c>
      <c r="F66" s="32">
        <f t="shared" si="19"/>
        <v>-12.518371780944477</v>
      </c>
      <c r="G66" s="32">
        <f t="shared" si="19"/>
        <v>0.34881742385570647</v>
      </c>
      <c r="H66" s="32">
        <f t="shared" si="19"/>
        <v>20.357016195767812</v>
      </c>
      <c r="I66" s="32">
        <f t="shared" si="19"/>
        <v>-2.5037048592153468</v>
      </c>
      <c r="J66" s="32">
        <f t="shared" si="19"/>
        <v>-0.25849616057172398</v>
      </c>
      <c r="K66" s="32">
        <f t="shared" si="19"/>
        <v>0.80378250591014933</v>
      </c>
      <c r="L66" s="32">
        <f t="shared" si="19"/>
        <v>-2.3352721590415797</v>
      </c>
      <c r="M66" s="32">
        <f t="shared" si="19"/>
        <v>-0.17662170841362013</v>
      </c>
      <c r="N66" s="32">
        <f t="shared" si="19"/>
        <v>-1.7844827586206833</v>
      </c>
      <c r="O66" s="130">
        <f t="shared" si="19"/>
        <v>-0.49971444888635119</v>
      </c>
      <c r="P66" s="131">
        <f t="shared" si="19"/>
        <v>-0.91728224693562765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4.4389935116315939</v>
      </c>
      <c r="D67" s="133">
        <f t="shared" si="20"/>
        <v>6.2555378344852102</v>
      </c>
      <c r="E67" s="133" t="str">
        <f t="shared" si="20"/>
        <v xml:space="preserve"> --- </v>
      </c>
      <c r="F67" s="133" t="str">
        <f t="shared" si="20"/>
        <v xml:space="preserve"> --- </v>
      </c>
      <c r="G67" s="133">
        <f t="shared" si="20"/>
        <v>3.8339222614840907</v>
      </c>
      <c r="H67" s="133" t="str">
        <f t="shared" si="20"/>
        <v xml:space="preserve"> --- </v>
      </c>
      <c r="I67" s="133">
        <f t="shared" si="20"/>
        <v>3.8221718357761745</v>
      </c>
      <c r="J67" s="133">
        <f t="shared" si="20"/>
        <v>5.7400112549240276</v>
      </c>
      <c r="K67" s="133" t="str">
        <f t="shared" si="20"/>
        <v xml:space="preserve"> --- </v>
      </c>
      <c r="L67" s="133">
        <f t="shared" si="20"/>
        <v>4.7181818181818187</v>
      </c>
      <c r="M67" s="133">
        <f t="shared" si="20"/>
        <v>5.0341512775107446</v>
      </c>
      <c r="N67" s="133">
        <f t="shared" si="20"/>
        <v>0.87833724671710911</v>
      </c>
      <c r="O67" s="134">
        <f t="shared" si="20"/>
        <v>15.65389696169089</v>
      </c>
      <c r="P67" s="135">
        <f t="shared" si="20"/>
        <v>4.098360655737693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-515</v>
      </c>
      <c r="D69" s="33">
        <f t="shared" si="21"/>
        <v>0</v>
      </c>
      <c r="E69" s="33">
        <f t="shared" si="21"/>
        <v>-49</v>
      </c>
      <c r="F69" s="33">
        <f t="shared" si="21"/>
        <v>-1959</v>
      </c>
      <c r="G69" s="33">
        <f t="shared" si="21"/>
        <v>41</v>
      </c>
      <c r="H69" s="33">
        <f t="shared" si="21"/>
        <v>1722</v>
      </c>
      <c r="I69" s="33">
        <f t="shared" si="21"/>
        <v>-321</v>
      </c>
      <c r="J69" s="33">
        <f t="shared" si="21"/>
        <v>-34</v>
      </c>
      <c r="K69" s="33">
        <f t="shared" si="21"/>
        <v>102</v>
      </c>
      <c r="L69" s="33">
        <f t="shared" si="21"/>
        <v>-269</v>
      </c>
      <c r="M69" s="33">
        <f t="shared" si="21"/>
        <v>-22</v>
      </c>
      <c r="N69" s="33">
        <f t="shared" si="21"/>
        <v>-207</v>
      </c>
      <c r="O69" s="140">
        <f t="shared" si="21"/>
        <v>-70</v>
      </c>
      <c r="P69" s="141">
        <f t="shared" si="21"/>
        <v>-113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561</v>
      </c>
      <c r="D70" s="143">
        <f t="shared" si="22"/>
        <v>706</v>
      </c>
      <c r="E70" s="143" t="str">
        <f t="shared" si="22"/>
        <v xml:space="preserve"> --- </v>
      </c>
      <c r="F70" s="143" t="str">
        <f t="shared" si="22"/>
        <v xml:space="preserve"> --- </v>
      </c>
      <c r="G70" s="143">
        <f t="shared" si="22"/>
        <v>434</v>
      </c>
      <c r="H70" s="143" t="str">
        <f t="shared" si="22"/>
        <v xml:space="preserve"> --- </v>
      </c>
      <c r="I70" s="143">
        <f t="shared" si="22"/>
        <v>472</v>
      </c>
      <c r="J70" s="143">
        <f t="shared" si="22"/>
        <v>714</v>
      </c>
      <c r="K70" s="143" t="str">
        <f t="shared" si="22"/>
        <v xml:space="preserve"> --- </v>
      </c>
      <c r="L70" s="143">
        <f t="shared" si="22"/>
        <v>519</v>
      </c>
      <c r="M70" s="143">
        <f t="shared" si="22"/>
        <v>597</v>
      </c>
      <c r="N70" s="143">
        <f t="shared" si="22"/>
        <v>101</v>
      </c>
      <c r="O70" s="144">
        <f t="shared" si="22"/>
        <v>1896</v>
      </c>
      <c r="P70" s="145">
        <f t="shared" si="22"/>
        <v>485</v>
      </c>
    </row>
    <row r="72" spans="1:16" ht="13.5" thickBot="1">
      <c r="P72" s="36" t="s">
        <v>181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-10.618242306626001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-15.119578435346568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-3.0801540077003864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>
        <f t="shared" si="24"/>
        <v>10.984182776801404</v>
      </c>
      <c r="E76" s="133" t="str">
        <f t="shared" si="24"/>
        <v xml:space="preserve"> --- 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>
        <f t="shared" si="24"/>
        <v>9.8062475286674555</v>
      </c>
      <c r="J76" s="133">
        <f t="shared" si="24"/>
        <v>23.274366978841485</v>
      </c>
      <c r="K76" s="133" t="str">
        <f t="shared" si="24"/>
        <v xml:space="preserve"> --- </v>
      </c>
      <c r="L76" s="133">
        <f t="shared" si="24"/>
        <v>8.1229418221734306</v>
      </c>
      <c r="M76" s="133">
        <f t="shared" si="24"/>
        <v>9.8171701112877514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14.692894419911681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-383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-373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-88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>
        <f t="shared" si="26"/>
        <v>250</v>
      </c>
      <c r="E79" s="143" t="str">
        <f t="shared" si="26"/>
        <v xml:space="preserve"> --- 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>
        <f t="shared" si="26"/>
        <v>248</v>
      </c>
      <c r="J79" s="143">
        <f t="shared" si="26"/>
        <v>671</v>
      </c>
      <c r="K79" s="143" t="str">
        <f t="shared" si="26"/>
        <v xml:space="preserve"> --- </v>
      </c>
      <c r="L79" s="143">
        <f t="shared" si="26"/>
        <v>222</v>
      </c>
      <c r="M79" s="143">
        <f t="shared" si="26"/>
        <v>247</v>
      </c>
      <c r="N79" s="143">
        <f t="shared" si="26"/>
        <v>40</v>
      </c>
      <c r="O79" s="144">
        <f t="shared" si="26"/>
        <v>452</v>
      </c>
      <c r="P79" s="145">
        <f t="shared" si="26"/>
        <v>366</v>
      </c>
    </row>
    <row r="81" spans="16:16">
      <c r="P81" s="146" t="s">
        <v>42</v>
      </c>
    </row>
    <row r="124" spans="1:16" ht="21" thickBot="1">
      <c r="A124" s="127" t="s">
        <v>112</v>
      </c>
      <c r="P124" s="36" t="s">
        <v>180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-2.4419249980179245</v>
      </c>
      <c r="D127" s="32">
        <f t="shared" si="27"/>
        <v>7.9440737210063617E-3</v>
      </c>
      <c r="E127" s="32">
        <f t="shared" si="27"/>
        <v>-0.39484286865430818</v>
      </c>
      <c r="F127" s="32">
        <f t="shared" si="27"/>
        <v>-3.2497678737233144</v>
      </c>
      <c r="G127" s="32">
        <f t="shared" si="27"/>
        <v>2.8205356348429405</v>
      </c>
      <c r="H127" s="32">
        <f t="shared" si="27"/>
        <v>20.359592600291009</v>
      </c>
      <c r="I127" s="32">
        <f t="shared" si="27"/>
        <v>0.4328283669052837</v>
      </c>
      <c r="J127" s="32">
        <f t="shared" si="27"/>
        <v>-2.6410477835348303</v>
      </c>
      <c r="K127" s="32">
        <f t="shared" si="27"/>
        <v>0</v>
      </c>
      <c r="L127" s="32">
        <f t="shared" si="27"/>
        <v>-1.9786096256684544</v>
      </c>
      <c r="M127" s="32">
        <f t="shared" si="27"/>
        <v>4.0548211823860925E-2</v>
      </c>
      <c r="N127" s="32">
        <f t="shared" si="27"/>
        <v>25.321728780778102</v>
      </c>
      <c r="O127" s="130">
        <f t="shared" si="27"/>
        <v>-0.49868589527596896</v>
      </c>
      <c r="P127" s="131">
        <f t="shared" si="27"/>
        <v>2.5898563957831726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4.4295413147872154</v>
      </c>
      <c r="D128" s="133">
        <f t="shared" si="28"/>
        <v>6.2188844823221672</v>
      </c>
      <c r="E128" s="133" t="str">
        <f t="shared" si="28"/>
        <v xml:space="preserve"> --- </v>
      </c>
      <c r="F128" s="133" t="str">
        <f t="shared" si="28"/>
        <v xml:space="preserve"> --- </v>
      </c>
      <c r="G128" s="133">
        <f t="shared" si="28"/>
        <v>7.4268782259606212</v>
      </c>
      <c r="H128" s="133" t="str">
        <f t="shared" si="28"/>
        <v xml:space="preserve"> --- </v>
      </c>
      <c r="I128" s="133">
        <f t="shared" si="28"/>
        <v>4.6880446148483799</v>
      </c>
      <c r="J128" s="133">
        <f t="shared" si="28"/>
        <v>1.9440980118846625</v>
      </c>
      <c r="K128" s="133" t="str">
        <f t="shared" si="28"/>
        <v xml:space="preserve"> --- </v>
      </c>
      <c r="L128" s="133">
        <f t="shared" si="28"/>
        <v>4.1976225854383387</v>
      </c>
      <c r="M128" s="133">
        <f t="shared" si="28"/>
        <v>3.1451275616896766</v>
      </c>
      <c r="N128" s="133">
        <f t="shared" si="28"/>
        <v>-2.3676374464376551</v>
      </c>
      <c r="O128" s="134">
        <f t="shared" si="28"/>
        <v>31.761676434025929</v>
      </c>
      <c r="P128" s="135">
        <f t="shared" si="28"/>
        <v>1.090878576823016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-308</v>
      </c>
      <c r="D130" s="33">
        <f t="shared" si="29"/>
        <v>1</v>
      </c>
      <c r="E130" s="33">
        <f t="shared" si="29"/>
        <v>-49</v>
      </c>
      <c r="F130" s="33">
        <f t="shared" si="29"/>
        <v>-350</v>
      </c>
      <c r="G130" s="33">
        <f t="shared" si="29"/>
        <v>317</v>
      </c>
      <c r="H130" s="33">
        <f t="shared" si="29"/>
        <v>1959</v>
      </c>
      <c r="I130" s="33">
        <f t="shared" si="29"/>
        <v>52</v>
      </c>
      <c r="J130" s="33">
        <f t="shared" si="29"/>
        <v>-367</v>
      </c>
      <c r="K130" s="33">
        <f t="shared" si="29"/>
        <v>0</v>
      </c>
      <c r="L130" s="33">
        <f t="shared" si="29"/>
        <v>-222</v>
      </c>
      <c r="M130" s="33">
        <f t="shared" si="29"/>
        <v>5</v>
      </c>
      <c r="N130" s="33">
        <f t="shared" si="29"/>
        <v>3404</v>
      </c>
      <c r="O130" s="140">
        <f t="shared" si="29"/>
        <v>-74</v>
      </c>
      <c r="P130" s="141">
        <f t="shared" si="29"/>
        <v>312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535</v>
      </c>
      <c r="D131" s="143">
        <f t="shared" si="30"/>
        <v>737</v>
      </c>
      <c r="E131" s="143" t="str">
        <f t="shared" si="30"/>
        <v xml:space="preserve"> --- </v>
      </c>
      <c r="F131" s="143" t="str">
        <f t="shared" si="30"/>
        <v xml:space="preserve"> --- </v>
      </c>
      <c r="G131" s="143">
        <f t="shared" si="30"/>
        <v>777</v>
      </c>
      <c r="H131" s="143" t="str">
        <f t="shared" si="30"/>
        <v xml:space="preserve"> --- </v>
      </c>
      <c r="I131" s="143">
        <f t="shared" si="30"/>
        <v>538</v>
      </c>
      <c r="J131" s="143">
        <f t="shared" si="30"/>
        <v>265</v>
      </c>
      <c r="K131" s="143" t="str">
        <f t="shared" si="30"/>
        <v xml:space="preserve"> --- </v>
      </c>
      <c r="L131" s="143">
        <f t="shared" si="30"/>
        <v>452</v>
      </c>
      <c r="M131" s="143">
        <f t="shared" si="30"/>
        <v>376</v>
      </c>
      <c r="N131" s="143">
        <f t="shared" si="30"/>
        <v>-326</v>
      </c>
      <c r="O131" s="144">
        <f t="shared" si="30"/>
        <v>3577</v>
      </c>
      <c r="P131" s="145">
        <f t="shared" si="30"/>
        <v>130</v>
      </c>
    </row>
    <row r="133" spans="1:16" ht="13.5" thickBot="1">
      <c r="P133" s="36" t="s">
        <v>179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-10.609086370444331</v>
      </c>
      <c r="C136" s="32">
        <f t="shared" ref="C136:P136" si="31">IF(OR(C42=" --- ",C50=" --- ")," --- ",C42/C50*100-100)</f>
        <v>-3.8117546848381636</v>
      </c>
      <c r="D136" s="32">
        <f t="shared" si="31"/>
        <v>-6.0028860028860009</v>
      </c>
      <c r="E136" s="32">
        <f t="shared" si="31"/>
        <v>-10.009182736455472</v>
      </c>
      <c r="F136" s="32">
        <f t="shared" si="31"/>
        <v>14.361269324654174</v>
      </c>
      <c r="G136" s="32">
        <f t="shared" si="31"/>
        <v>-9.2446777486147624</v>
      </c>
      <c r="H136" s="32">
        <f t="shared" si="31"/>
        <v>-0.86393088552915742</v>
      </c>
      <c r="I136" s="32">
        <f t="shared" si="31"/>
        <v>0</v>
      </c>
      <c r="J136" s="32">
        <f t="shared" si="31"/>
        <v>-3.5847647498133028</v>
      </c>
      <c r="K136" s="32">
        <f t="shared" si="31"/>
        <v>-19.476343592099226</v>
      </c>
      <c r="L136" s="32">
        <f t="shared" si="31"/>
        <v>1.0658455708195191</v>
      </c>
      <c r="M136" s="32">
        <f t="shared" si="31"/>
        <v>6.9150293442204571</v>
      </c>
      <c r="N136" s="32">
        <f t="shared" si="31"/>
        <v>-10.851926977687626</v>
      </c>
      <c r="O136" s="130">
        <f t="shared" si="31"/>
        <v>-9.513150531617228</v>
      </c>
      <c r="P136" s="131">
        <f t="shared" si="31"/>
        <v>-5.3519061583577638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7.3126142595978223</v>
      </c>
      <c r="D137" s="133">
        <f t="shared" si="32"/>
        <v>10.986547085201792</v>
      </c>
      <c r="E137" s="133" t="str">
        <f t="shared" si="32"/>
        <v xml:space="preserve"> --- </v>
      </c>
      <c r="F137" s="133" t="str">
        <f t="shared" si="32"/>
        <v xml:space="preserve"> --- </v>
      </c>
      <c r="G137" s="133">
        <f t="shared" si="32"/>
        <v>22.551822730521806</v>
      </c>
      <c r="H137" s="133" t="str">
        <f t="shared" si="32"/>
        <v xml:space="preserve"> --- </v>
      </c>
      <c r="I137" s="133">
        <f t="shared" si="32"/>
        <v>8.7415426251691457</v>
      </c>
      <c r="J137" s="133">
        <f t="shared" si="32"/>
        <v>23.296500920810303</v>
      </c>
      <c r="K137" s="133" t="str">
        <f t="shared" si="32"/>
        <v xml:space="preserve"> --- </v>
      </c>
      <c r="L137" s="133">
        <f t="shared" si="32"/>
        <v>8.1454918032786878</v>
      </c>
      <c r="M137" s="133">
        <f t="shared" si="32"/>
        <v>9.8066685346035172</v>
      </c>
      <c r="N137" s="133">
        <f t="shared" si="32"/>
        <v>1.7281403146762955</v>
      </c>
      <c r="O137" s="134">
        <f t="shared" si="32"/>
        <v>19.892653471989277</v>
      </c>
      <c r="P137" s="135">
        <f t="shared" si="32"/>
        <v>20.779220779220793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-850</v>
      </c>
      <c r="C139" s="33">
        <f t="shared" ref="C139:P139" si="33">IF(OR(C42=" --- ",C50=" --- ")," --- ",C42-C50)</f>
        <v>-179</v>
      </c>
      <c r="D139" s="33">
        <f t="shared" si="33"/>
        <v>-208</v>
      </c>
      <c r="E139" s="33">
        <f t="shared" si="33"/>
        <v>-436</v>
      </c>
      <c r="F139" s="33">
        <f t="shared" si="33"/>
        <v>353</v>
      </c>
      <c r="G139" s="33">
        <f t="shared" si="33"/>
        <v>-317</v>
      </c>
      <c r="H139" s="33">
        <f t="shared" si="33"/>
        <v>-36</v>
      </c>
      <c r="I139" s="33">
        <f t="shared" si="33"/>
        <v>0</v>
      </c>
      <c r="J139" s="33">
        <f t="shared" si="33"/>
        <v>-96</v>
      </c>
      <c r="K139" s="33">
        <f t="shared" si="33"/>
        <v>-848</v>
      </c>
      <c r="L139" s="33">
        <f t="shared" si="33"/>
        <v>45</v>
      </c>
      <c r="M139" s="33">
        <f t="shared" si="33"/>
        <v>271</v>
      </c>
      <c r="N139" s="33">
        <f t="shared" si="33"/>
        <v>-428</v>
      </c>
      <c r="O139" s="140">
        <f t="shared" si="33"/>
        <v>-340</v>
      </c>
      <c r="P139" s="141">
        <f t="shared" si="33"/>
        <v>-219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320</v>
      </c>
      <c r="D140" s="143">
        <f t="shared" si="34"/>
        <v>343</v>
      </c>
      <c r="E140" s="143" t="str">
        <f t="shared" si="34"/>
        <v xml:space="preserve"> --- </v>
      </c>
      <c r="F140" s="143" t="str">
        <f t="shared" si="34"/>
        <v xml:space="preserve"> --- </v>
      </c>
      <c r="G140" s="143">
        <f t="shared" si="34"/>
        <v>631</v>
      </c>
      <c r="H140" s="143" t="str">
        <f t="shared" si="34"/>
        <v xml:space="preserve"> --- </v>
      </c>
      <c r="I140" s="143">
        <f t="shared" si="34"/>
        <v>323</v>
      </c>
      <c r="J140" s="143">
        <f t="shared" si="34"/>
        <v>506</v>
      </c>
      <c r="K140" s="143" t="str">
        <f t="shared" si="34"/>
        <v xml:space="preserve"> --- </v>
      </c>
      <c r="L140" s="143">
        <f t="shared" si="34"/>
        <v>318</v>
      </c>
      <c r="M140" s="143">
        <f t="shared" si="34"/>
        <v>350</v>
      </c>
      <c r="N140" s="143">
        <f t="shared" si="34"/>
        <v>67</v>
      </c>
      <c r="O140" s="144">
        <f t="shared" si="34"/>
        <v>593</v>
      </c>
      <c r="P140" s="145">
        <f t="shared" si="34"/>
        <v>704</v>
      </c>
    </row>
    <row r="142" spans="1:16">
      <c r="P142" s="146" t="s">
        <v>41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178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29412</v>
      </c>
      <c r="C189" s="58">
        <f t="shared" ref="C189:P189" si="35">IF(OR(C15=" --- ",C43=" --- ")," --- ",C15+C43)</f>
        <v>32639</v>
      </c>
      <c r="D189" s="58">
        <f t="shared" si="35"/>
        <v>30212</v>
      </c>
      <c r="E189" s="58">
        <f t="shared" si="35"/>
        <v>31265</v>
      </c>
      <c r="F189" s="58">
        <f t="shared" si="35"/>
        <v>29015</v>
      </c>
      <c r="G189" s="58">
        <f t="shared" si="35"/>
        <v>28083</v>
      </c>
      <c r="H189" s="58">
        <f t="shared" si="35"/>
        <v>28984</v>
      </c>
      <c r="I189" s="58">
        <f t="shared" si="35"/>
        <v>31361</v>
      </c>
      <c r="J189" s="58">
        <f t="shared" si="35"/>
        <v>32657</v>
      </c>
      <c r="K189" s="58">
        <f t="shared" si="35"/>
        <v>32229</v>
      </c>
      <c r="L189" s="58">
        <f t="shared" si="35"/>
        <v>29502</v>
      </c>
      <c r="M189" s="58">
        <f t="shared" si="35"/>
        <v>31866</v>
      </c>
      <c r="N189" s="58">
        <f t="shared" si="35"/>
        <v>35272</v>
      </c>
      <c r="O189" s="58">
        <f t="shared" si="35"/>
        <v>34405</v>
      </c>
      <c r="P189" s="59">
        <f t="shared" si="35"/>
        <v>31207</v>
      </c>
    </row>
    <row r="190" spans="1:16" s="35" customFormat="1" ht="30" customHeight="1">
      <c r="A190" s="47" t="s">
        <v>91</v>
      </c>
      <c r="B190" s="60">
        <f>IF(OR(B23=" --- ",B51=" --- ")," --- ",B23+B51)</f>
        <v>30645</v>
      </c>
      <c r="C190" s="61">
        <f t="shared" ref="C190:P190" si="36">IF(OR(C23=" --- ",C51=" --- ")," --- ",C23+C51)</f>
        <v>33765</v>
      </c>
      <c r="D190" s="61">
        <f t="shared" si="36"/>
        <v>30571</v>
      </c>
      <c r="E190" s="61">
        <f t="shared" si="36"/>
        <v>32073</v>
      </c>
      <c r="F190" s="61">
        <f t="shared" si="36"/>
        <v>31344</v>
      </c>
      <c r="G190" s="61">
        <f t="shared" si="36"/>
        <v>28207</v>
      </c>
      <c r="H190" s="61">
        <f t="shared" si="36"/>
        <v>25366</v>
      </c>
      <c r="I190" s="61">
        <f t="shared" si="36"/>
        <v>31630</v>
      </c>
      <c r="J190" s="61">
        <f t="shared" si="36"/>
        <v>33281</v>
      </c>
      <c r="K190" s="61">
        <f t="shared" si="36"/>
        <v>33256</v>
      </c>
      <c r="L190" s="61">
        <f t="shared" si="36"/>
        <v>29916</v>
      </c>
      <c r="M190" s="61">
        <f t="shared" si="36"/>
        <v>31469</v>
      </c>
      <c r="N190" s="61">
        <f t="shared" si="36"/>
        <v>31741</v>
      </c>
      <c r="O190" s="61">
        <f t="shared" si="36"/>
        <v>35148</v>
      </c>
      <c r="P190" s="62">
        <f t="shared" si="36"/>
        <v>31315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32127</v>
      </c>
      <c r="D191" s="64">
        <f t="shared" si="37"/>
        <v>28535</v>
      </c>
      <c r="E191" s="64" t="str">
        <f t="shared" si="37"/>
        <v xml:space="preserve"> --- </v>
      </c>
      <c r="F191" s="64" t="str">
        <f t="shared" si="37"/>
        <v xml:space="preserve"> --- </v>
      </c>
      <c r="G191" s="64">
        <f t="shared" si="37"/>
        <v>26037</v>
      </c>
      <c r="H191" s="64" t="str">
        <f t="shared" si="37"/>
        <v xml:space="preserve"> --- </v>
      </c>
      <c r="I191" s="64">
        <f t="shared" si="37"/>
        <v>30049</v>
      </c>
      <c r="J191" s="64">
        <f t="shared" si="37"/>
        <v>31125</v>
      </c>
      <c r="K191" s="64" t="str">
        <f t="shared" si="37"/>
        <v xml:space="preserve"> --- </v>
      </c>
      <c r="L191" s="64">
        <f t="shared" si="37"/>
        <v>28405</v>
      </c>
      <c r="M191" s="64">
        <f t="shared" si="37"/>
        <v>29899</v>
      </c>
      <c r="N191" s="64">
        <f t="shared" si="37"/>
        <v>31859</v>
      </c>
      <c r="O191" s="64">
        <f t="shared" si="37"/>
        <v>28630</v>
      </c>
      <c r="P191" s="65">
        <f t="shared" si="37"/>
        <v>29630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-4.0234948604992695</v>
      </c>
      <c r="C192" s="55">
        <f t="shared" ref="C192:P192" si="38">IF(OR(C189=" --- ",C190=" --- ")," --- ",C189/C190*100-100)</f>
        <v>-3.3348141566711007</v>
      </c>
      <c r="D192" s="55">
        <f t="shared" si="38"/>
        <v>-1.174315527787769</v>
      </c>
      <c r="E192" s="55">
        <f t="shared" si="38"/>
        <v>-2.5192529541982367</v>
      </c>
      <c r="F192" s="55">
        <f t="shared" si="38"/>
        <v>-7.43044920877999</v>
      </c>
      <c r="G192" s="55">
        <f t="shared" si="38"/>
        <v>-0.43960718970468804</v>
      </c>
      <c r="H192" s="55">
        <f t="shared" si="38"/>
        <v>14.263186943152249</v>
      </c>
      <c r="I192" s="55">
        <f t="shared" si="38"/>
        <v>-0.85045842554536932</v>
      </c>
      <c r="J192" s="55">
        <f t="shared" si="38"/>
        <v>-1.8749436615486275</v>
      </c>
      <c r="K192" s="55">
        <f t="shared" si="38"/>
        <v>-3.0881645417368304</v>
      </c>
      <c r="L192" s="55">
        <f t="shared" si="38"/>
        <v>-1.3838748495788309</v>
      </c>
      <c r="M192" s="55">
        <f t="shared" si="38"/>
        <v>1.2615589945660872</v>
      </c>
      <c r="N192" s="55">
        <f t="shared" si="38"/>
        <v>11.124413219495295</v>
      </c>
      <c r="O192" s="55">
        <f t="shared" si="38"/>
        <v>-2.1139182883805745</v>
      </c>
      <c r="P192" s="56">
        <f t="shared" si="38"/>
        <v>-0.3448826441002808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-1233</v>
      </c>
      <c r="C193" s="52">
        <f t="shared" ref="C193:P193" si="39">IF(OR(C189=" --- ",C190=" --- ")," --- ",C189-C190)</f>
        <v>-1126</v>
      </c>
      <c r="D193" s="52">
        <f t="shared" si="39"/>
        <v>-359</v>
      </c>
      <c r="E193" s="52">
        <f t="shared" si="39"/>
        <v>-808</v>
      </c>
      <c r="F193" s="52">
        <f t="shared" si="39"/>
        <v>-2329</v>
      </c>
      <c r="G193" s="52">
        <f t="shared" si="39"/>
        <v>-124</v>
      </c>
      <c r="H193" s="52">
        <f t="shared" si="39"/>
        <v>3618</v>
      </c>
      <c r="I193" s="52">
        <f t="shared" si="39"/>
        <v>-269</v>
      </c>
      <c r="J193" s="52">
        <f t="shared" si="39"/>
        <v>-624</v>
      </c>
      <c r="K193" s="52">
        <f t="shared" si="39"/>
        <v>-1027</v>
      </c>
      <c r="L193" s="52">
        <f t="shared" si="39"/>
        <v>-414</v>
      </c>
      <c r="M193" s="52">
        <f t="shared" si="39"/>
        <v>397</v>
      </c>
      <c r="N193" s="52">
        <f t="shared" si="39"/>
        <v>3531</v>
      </c>
      <c r="O193" s="52">
        <f t="shared" si="39"/>
        <v>-743</v>
      </c>
      <c r="P193" s="53">
        <f t="shared" si="39"/>
        <v>-108</v>
      </c>
    </row>
    <row r="196" spans="1:16" s="35" customFormat="1" ht="21" customHeight="1">
      <c r="C196" s="34"/>
      <c r="P196" s="36" t="s">
        <v>177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159" priority="19" stopIfTrue="1">
      <formula>B9&gt;B17</formula>
    </cfRule>
    <cfRule type="expression" dxfId="158" priority="20" stopIfTrue="1">
      <formula>B9&lt;B17</formula>
    </cfRule>
  </conditionalFormatting>
  <conditionalFormatting sqref="C9:E9">
    <cfRule type="expression" dxfId="157" priority="17" stopIfTrue="1">
      <formula>C9&gt;C17</formula>
    </cfRule>
    <cfRule type="expression" dxfId="156" priority="18" stopIfTrue="1">
      <formula>C9&lt;C17</formula>
    </cfRule>
  </conditionalFormatting>
  <conditionalFormatting sqref="B10">
    <cfRule type="expression" dxfId="155" priority="15" stopIfTrue="1">
      <formula>B10&gt;B18</formula>
    </cfRule>
    <cfRule type="expression" dxfId="154" priority="16" stopIfTrue="1">
      <formula>B10&lt;B18</formula>
    </cfRule>
  </conditionalFormatting>
  <conditionalFormatting sqref="C9:O9">
    <cfRule type="expression" dxfId="153" priority="13" stopIfTrue="1">
      <formula>C9&gt;C17</formula>
    </cfRule>
    <cfRule type="expression" dxfId="152" priority="14" stopIfTrue="1">
      <formula>C9&lt;C17</formula>
    </cfRule>
  </conditionalFormatting>
  <conditionalFormatting sqref="C10:O10">
    <cfRule type="expression" dxfId="151" priority="11" stopIfTrue="1">
      <formula>C10&gt;C18</formula>
    </cfRule>
    <cfRule type="expression" dxfId="150" priority="12" stopIfTrue="1">
      <formula>C10&lt;C18</formula>
    </cfRule>
  </conditionalFormatting>
  <conditionalFormatting sqref="B37">
    <cfRule type="expression" dxfId="149" priority="9" stopIfTrue="1">
      <formula>B37&gt;B45</formula>
    </cfRule>
    <cfRule type="expression" dxfId="148" priority="10" stopIfTrue="1">
      <formula>B37&lt;B45</formula>
    </cfRule>
  </conditionalFormatting>
  <conditionalFormatting sqref="C37:E37">
    <cfRule type="expression" dxfId="147" priority="7" stopIfTrue="1">
      <formula>C37&gt;C45</formula>
    </cfRule>
    <cfRule type="expression" dxfId="146" priority="8" stopIfTrue="1">
      <formula>C37&lt;C45</formula>
    </cfRule>
  </conditionalFormatting>
  <conditionalFormatting sqref="B38">
    <cfRule type="expression" dxfId="145" priority="5" stopIfTrue="1">
      <formula>B38&gt;B46</formula>
    </cfRule>
    <cfRule type="expression" dxfId="144" priority="6" stopIfTrue="1">
      <formula>B38&lt;B46</formula>
    </cfRule>
  </conditionalFormatting>
  <conditionalFormatting sqref="C37:O37">
    <cfRule type="expression" dxfId="143" priority="3" stopIfTrue="1">
      <formula>C37&gt;C45</formula>
    </cfRule>
    <cfRule type="expression" dxfId="142" priority="4" stopIfTrue="1">
      <formula>C37&lt;C45</formula>
    </cfRule>
  </conditionalFormatting>
  <conditionalFormatting sqref="C38:O38">
    <cfRule type="expression" dxfId="141" priority="1" stopIfTrue="1">
      <formula>C38&gt;C46</formula>
    </cfRule>
    <cfRule type="expression" dxfId="14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183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48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31</v>
      </c>
      <c r="C9" s="41">
        <v>21.653333333333329</v>
      </c>
      <c r="D9" s="41">
        <v>21.79</v>
      </c>
      <c r="E9" s="41">
        <v>25.87</v>
      </c>
      <c r="F9" s="41">
        <v>23.43</v>
      </c>
      <c r="G9" s="41">
        <v>21.69</v>
      </c>
      <c r="H9" s="41">
        <v>22.072100384915849</v>
      </c>
      <c r="I9" s="41">
        <v>21.15</v>
      </c>
      <c r="J9" s="41">
        <v>20.47</v>
      </c>
      <c r="K9" s="41">
        <v>20.835000000000001</v>
      </c>
      <c r="L9" s="41">
        <v>21.705915047446904</v>
      </c>
      <c r="M9" s="41">
        <v>21.39</v>
      </c>
      <c r="N9" s="41">
        <v>25</v>
      </c>
      <c r="O9" s="102">
        <v>23</v>
      </c>
      <c r="P9" s="66">
        <f t="shared" ref="P9:P12" si="0">SUM(B9:O9)/COUNTIF(B9:O9,"&gt;0")</f>
        <v>22.932596340406864</v>
      </c>
    </row>
    <row r="10" spans="1:33" s="21" customFormat="1" ht="30" customHeight="1">
      <c r="A10" s="20" t="s">
        <v>28</v>
      </c>
      <c r="B10" s="94">
        <v>58.2</v>
      </c>
      <c r="C10" s="42">
        <v>57.84</v>
      </c>
      <c r="D10" s="42">
        <v>71.700700000000012</v>
      </c>
      <c r="E10" s="42">
        <v>66</v>
      </c>
      <c r="F10" s="42">
        <v>68.72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64.649192857142864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9982</v>
      </c>
      <c r="C13" s="25">
        <f t="shared" ref="C13:O14" si="1">IF(C9=0," --- ",ROUND(12*(1/C9*C11),))</f>
        <v>14270</v>
      </c>
      <c r="D13" s="25">
        <f t="shared" si="1"/>
        <v>13313</v>
      </c>
      <c r="E13" s="25">
        <f t="shared" si="1"/>
        <v>11991</v>
      </c>
      <c r="F13" s="25">
        <f t="shared" si="1"/>
        <v>12446</v>
      </c>
      <c r="G13" s="25">
        <f t="shared" si="1"/>
        <v>13361</v>
      </c>
      <c r="H13" s="25">
        <f t="shared" si="1"/>
        <v>12504</v>
      </c>
      <c r="I13" s="25">
        <f t="shared" si="1"/>
        <v>13830</v>
      </c>
      <c r="J13" s="25">
        <f t="shared" si="1"/>
        <v>14863</v>
      </c>
      <c r="K13" s="25">
        <f>IF(K9=0," --- ",ROUND(12*(1/K9*K11)+Q60,))</f>
        <v>14278</v>
      </c>
      <c r="L13" s="25">
        <f t="shared" si="1"/>
        <v>13946</v>
      </c>
      <c r="M13" s="25">
        <f t="shared" si="1"/>
        <v>14352</v>
      </c>
      <c r="N13" s="25">
        <f t="shared" si="1"/>
        <v>11302</v>
      </c>
      <c r="O13" s="107">
        <f t="shared" si="1"/>
        <v>13459</v>
      </c>
      <c r="P13" s="108">
        <f>ROUND(SUM(B13:O13)/COUNTIF(B13:O13,"&gt;0"),)</f>
        <v>13136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3224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2375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2790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13206</v>
      </c>
      <c r="C15" s="97">
        <f t="shared" ref="C15:P15" si="2">IF(C9=0," --- ",C13+C14)</f>
        <v>17403</v>
      </c>
      <c r="D15" s="97">
        <f t="shared" si="2"/>
        <v>15687</v>
      </c>
      <c r="E15" s="97">
        <f t="shared" si="2"/>
        <v>14462</v>
      </c>
      <c r="F15" s="97">
        <f t="shared" si="2"/>
        <v>14821</v>
      </c>
      <c r="G15" s="97">
        <f t="shared" si="2"/>
        <v>14981</v>
      </c>
      <c r="H15" s="97">
        <f t="shared" si="2"/>
        <v>15595</v>
      </c>
      <c r="I15" s="97">
        <f t="shared" si="2"/>
        <v>16607</v>
      </c>
      <c r="J15" s="97">
        <f t="shared" si="2"/>
        <v>18290</v>
      </c>
      <c r="K15" s="97">
        <f t="shared" si="2"/>
        <v>16962</v>
      </c>
      <c r="L15" s="97">
        <f t="shared" si="2"/>
        <v>16933</v>
      </c>
      <c r="M15" s="97">
        <f t="shared" si="2"/>
        <v>17258</v>
      </c>
      <c r="N15" s="97">
        <f t="shared" si="2"/>
        <v>14818</v>
      </c>
      <c r="O15" s="111">
        <f t="shared" si="2"/>
        <v>15927</v>
      </c>
      <c r="P15" s="108">
        <f t="shared" si="2"/>
        <v>15926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31</v>
      </c>
      <c r="C17" s="41">
        <v>21.653333333333332</v>
      </c>
      <c r="D17" s="41">
        <v>21.79</v>
      </c>
      <c r="E17" s="41">
        <v>25.87</v>
      </c>
      <c r="F17" s="41">
        <v>25.11</v>
      </c>
      <c r="G17" s="41">
        <v>21.69</v>
      </c>
      <c r="H17" s="41">
        <v>27.525397914033597</v>
      </c>
      <c r="I17" s="41">
        <v>21.15</v>
      </c>
      <c r="J17" s="41">
        <v>20.47</v>
      </c>
      <c r="K17" s="41">
        <v>21.277999999999999</v>
      </c>
      <c r="L17" s="41">
        <v>22.695436059647538</v>
      </c>
      <c r="M17" s="41">
        <v>21.39</v>
      </c>
      <c r="N17" s="41">
        <v>22.5</v>
      </c>
      <c r="O17" s="102">
        <v>24.1</v>
      </c>
      <c r="P17" s="115">
        <f t="shared" ref="P17:P20" si="3">SUM(B17:O17)/COUNTIF(B17:O17,"&gt;0")</f>
        <v>23.444440521929607</v>
      </c>
      <c r="R17" s="116"/>
      <c r="S17" s="116"/>
    </row>
    <row r="18" spans="1:23" s="21" customFormat="1" ht="30" customHeight="1">
      <c r="A18" s="20" t="s">
        <v>28</v>
      </c>
      <c r="B18" s="85">
        <v>58.2</v>
      </c>
      <c r="C18" s="42">
        <v>57.844200000000001</v>
      </c>
      <c r="D18" s="42">
        <v>71.700700000000012</v>
      </c>
      <c r="E18" s="42">
        <v>66</v>
      </c>
      <c r="F18" s="42">
        <v>69.180000000000007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65.175207142857147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9982</v>
      </c>
      <c r="C21" s="25">
        <f t="shared" ref="C21:O22" si="4">IF(C17=0," --- ",ROUND(12*(1/C17*C19),))</f>
        <v>14848</v>
      </c>
      <c r="D21" s="25">
        <f t="shared" si="4"/>
        <v>13313</v>
      </c>
      <c r="E21" s="25">
        <f t="shared" si="4"/>
        <v>12037</v>
      </c>
      <c r="F21" s="25">
        <f t="shared" si="4"/>
        <v>11517</v>
      </c>
      <c r="G21" s="25">
        <f t="shared" si="4"/>
        <v>13315</v>
      </c>
      <c r="H21" s="25">
        <f t="shared" si="4"/>
        <v>10219</v>
      </c>
      <c r="I21" s="25">
        <f t="shared" si="4"/>
        <v>14184</v>
      </c>
      <c r="J21" s="25">
        <f t="shared" si="4"/>
        <v>14901</v>
      </c>
      <c r="K21" s="25">
        <f t="shared" si="4"/>
        <v>14166</v>
      </c>
      <c r="L21" s="25">
        <f t="shared" si="4"/>
        <v>13568</v>
      </c>
      <c r="M21" s="25">
        <f t="shared" si="4"/>
        <v>14378</v>
      </c>
      <c r="N21" s="25">
        <f t="shared" si="4"/>
        <v>12373</v>
      </c>
      <c r="O21" s="107">
        <f t="shared" si="4"/>
        <v>12909</v>
      </c>
      <c r="P21" s="108">
        <f>ROUND(SUM(B21:O21)/COUNTIF(B21:O21,"&gt;0"),)</f>
        <v>12979</v>
      </c>
    </row>
    <row r="22" spans="1:23" s="106" customFormat="1" ht="30" customHeight="1" thickBot="1">
      <c r="A22" s="24" t="s">
        <v>98</v>
      </c>
      <c r="B22" s="97">
        <f>IF(B18=0," --- ",ROUND(12*(1/B18*B20),))</f>
        <v>3607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2411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2853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13589</v>
      </c>
      <c r="C23" s="97">
        <f t="shared" si="5"/>
        <v>18105</v>
      </c>
      <c r="D23" s="97">
        <f t="shared" si="5"/>
        <v>15839</v>
      </c>
      <c r="E23" s="97">
        <f t="shared" si="5"/>
        <v>14782</v>
      </c>
      <c r="F23" s="97">
        <f t="shared" si="5"/>
        <v>13928</v>
      </c>
      <c r="G23" s="97">
        <f t="shared" si="5"/>
        <v>15100</v>
      </c>
      <c r="H23" s="97">
        <f t="shared" si="5"/>
        <v>13337</v>
      </c>
      <c r="I23" s="97">
        <f t="shared" si="5"/>
        <v>16961</v>
      </c>
      <c r="J23" s="97">
        <f t="shared" si="5"/>
        <v>18455</v>
      </c>
      <c r="K23" s="97">
        <f t="shared" si="5"/>
        <v>17131</v>
      </c>
      <c r="L23" s="97">
        <f t="shared" si="5"/>
        <v>16523</v>
      </c>
      <c r="M23" s="97">
        <f t="shared" si="5"/>
        <v>17141</v>
      </c>
      <c r="N23" s="97">
        <f t="shared" si="5"/>
        <v>15127</v>
      </c>
      <c r="O23" s="111">
        <f t="shared" si="5"/>
        <v>15636</v>
      </c>
      <c r="P23" s="108">
        <f t="shared" si="5"/>
        <v>15832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21.333333333333332</v>
      </c>
      <c r="D25" s="41">
        <v>0</v>
      </c>
      <c r="E25" s="41">
        <v>0</v>
      </c>
      <c r="F25" s="41">
        <v>0</v>
      </c>
      <c r="G25" s="41">
        <v>21.69</v>
      </c>
      <c r="H25" s="41">
        <v>0</v>
      </c>
      <c r="I25" s="41">
        <v>21.15</v>
      </c>
      <c r="J25" s="41">
        <v>20.47</v>
      </c>
      <c r="K25" s="41">
        <v>21.277999999999999</v>
      </c>
      <c r="L25" s="41">
        <v>22.695436059647538</v>
      </c>
      <c r="M25" s="41">
        <v>0</v>
      </c>
      <c r="N25" s="41">
        <v>21.488025305015814</v>
      </c>
      <c r="O25" s="102">
        <v>20.89</v>
      </c>
      <c r="P25" s="115">
        <f t="shared" ref="P25:P28" si="6">SUM(B25:O25)/COUNTIF(B25:O25,"&gt;0")</f>
        <v>21.374349337249583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0</v>
      </c>
      <c r="E26" s="42">
        <v>0</v>
      </c>
      <c r="F26" s="42">
        <v>0</v>
      </c>
      <c r="G26" s="42">
        <v>97</v>
      </c>
      <c r="H26" s="42">
        <v>0</v>
      </c>
      <c r="I26" s="42">
        <v>63.05</v>
      </c>
      <c r="J26" s="42">
        <v>55</v>
      </c>
      <c r="K26" s="42">
        <v>54.56</v>
      </c>
      <c r="L26" s="42">
        <v>60.63</v>
      </c>
      <c r="M26" s="42">
        <v>0</v>
      </c>
      <c r="N26" s="42">
        <v>56</v>
      </c>
      <c r="O26" s="103">
        <v>70.900000000000006</v>
      </c>
      <c r="P26" s="117">
        <f t="shared" si="6"/>
        <v>64.231250000000003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0</v>
      </c>
      <c r="E27" s="43">
        <v>0</v>
      </c>
      <c r="F27" s="43">
        <v>0</v>
      </c>
      <c r="G27" s="43">
        <v>23177</v>
      </c>
      <c r="H27" s="43">
        <v>0</v>
      </c>
      <c r="I27" s="43">
        <v>24080</v>
      </c>
      <c r="J27" s="43">
        <v>24039</v>
      </c>
      <c r="K27" s="43">
        <v>23991</v>
      </c>
      <c r="L27" s="43">
        <v>24505</v>
      </c>
      <c r="M27" s="43">
        <v>0</v>
      </c>
      <c r="N27" s="43">
        <v>21200</v>
      </c>
      <c r="O27" s="104">
        <v>24840</v>
      </c>
      <c r="P27" s="118">
        <f t="shared" si="6"/>
        <v>23888.5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0</v>
      </c>
      <c r="E28" s="44">
        <v>0</v>
      </c>
      <c r="F28" s="44">
        <v>0</v>
      </c>
      <c r="G28" s="44">
        <v>11776</v>
      </c>
      <c r="H28" s="44">
        <v>0</v>
      </c>
      <c r="I28" s="44">
        <v>13286</v>
      </c>
      <c r="J28" s="44">
        <v>13216</v>
      </c>
      <c r="K28" s="44">
        <v>12735</v>
      </c>
      <c r="L28" s="44">
        <v>13807</v>
      </c>
      <c r="M28" s="44">
        <v>0</v>
      </c>
      <c r="N28" s="44">
        <v>12664</v>
      </c>
      <c r="O28" s="105">
        <v>13440</v>
      </c>
      <c r="P28" s="119">
        <f t="shared" si="6"/>
        <v>13158.125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14218</v>
      </c>
      <c r="D29" s="25" t="str">
        <f t="shared" si="7"/>
        <v xml:space="preserve"> --- </v>
      </c>
      <c r="E29" s="25" t="str">
        <f t="shared" si="7"/>
        <v xml:space="preserve"> --- </v>
      </c>
      <c r="F29" s="25" t="str">
        <f t="shared" si="7"/>
        <v xml:space="preserve"> --- </v>
      </c>
      <c r="G29" s="25">
        <f t="shared" si="7"/>
        <v>12823</v>
      </c>
      <c r="H29" s="25" t="str">
        <f t="shared" si="7"/>
        <v xml:space="preserve"> --- </v>
      </c>
      <c r="I29" s="25">
        <f t="shared" si="7"/>
        <v>13662</v>
      </c>
      <c r="J29" s="25">
        <f t="shared" si="7"/>
        <v>14092</v>
      </c>
      <c r="K29" s="25">
        <f t="shared" si="7"/>
        <v>13530</v>
      </c>
      <c r="L29" s="25">
        <f t="shared" si="7"/>
        <v>12957</v>
      </c>
      <c r="M29" s="25" t="str">
        <f t="shared" si="7"/>
        <v xml:space="preserve"> --- </v>
      </c>
      <c r="N29" s="25">
        <f t="shared" si="7"/>
        <v>11839</v>
      </c>
      <c r="O29" s="107">
        <f t="shared" si="7"/>
        <v>14269</v>
      </c>
      <c r="P29" s="108">
        <f>ROUND(SUM(B29:O29)/COUNTIF(B29:O29,"&gt;0"),)</f>
        <v>13424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 t="str">
        <f t="shared" si="7"/>
        <v xml:space="preserve"> --- </v>
      </c>
      <c r="E30" s="97" t="str">
        <f t="shared" si="7"/>
        <v xml:space="preserve"> --- 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>
        <f t="shared" si="7"/>
        <v>2529</v>
      </c>
      <c r="J30" s="97">
        <f t="shared" si="7"/>
        <v>2883</v>
      </c>
      <c r="K30" s="97">
        <f t="shared" si="7"/>
        <v>2801</v>
      </c>
      <c r="L30" s="97">
        <f t="shared" si="7"/>
        <v>2733</v>
      </c>
      <c r="M30" s="97" t="str">
        <f t="shared" si="7"/>
        <v xml:space="preserve"> --- 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2553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17253</v>
      </c>
      <c r="D31" s="97" t="str">
        <f t="shared" si="8"/>
        <v xml:space="preserve"> --- </v>
      </c>
      <c r="E31" s="97" t="str">
        <f t="shared" si="8"/>
        <v xml:space="preserve"> --- </v>
      </c>
      <c r="F31" s="97" t="str">
        <f t="shared" si="8"/>
        <v xml:space="preserve"> --- </v>
      </c>
      <c r="G31" s="97">
        <f t="shared" si="8"/>
        <v>14280</v>
      </c>
      <c r="H31" s="97" t="str">
        <f t="shared" si="8"/>
        <v xml:space="preserve"> --- </v>
      </c>
      <c r="I31" s="97">
        <f t="shared" si="8"/>
        <v>16191</v>
      </c>
      <c r="J31" s="97">
        <f t="shared" si="8"/>
        <v>16975</v>
      </c>
      <c r="K31" s="97">
        <f t="shared" si="8"/>
        <v>16331</v>
      </c>
      <c r="L31" s="97">
        <f t="shared" si="8"/>
        <v>15690</v>
      </c>
      <c r="M31" s="97" t="str">
        <f t="shared" si="8"/>
        <v xml:space="preserve"> --- </v>
      </c>
      <c r="N31" s="97">
        <f t="shared" si="8"/>
        <v>14553</v>
      </c>
      <c r="O31" s="111">
        <f t="shared" si="8"/>
        <v>16544</v>
      </c>
      <c r="P31" s="108">
        <f t="shared" si="8"/>
        <v>15977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47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29.8</v>
      </c>
      <c r="C37" s="41">
        <v>15.04322766570605</v>
      </c>
      <c r="D37" s="41">
        <v>13.68</v>
      </c>
      <c r="E37" s="41">
        <v>18.149999999999999</v>
      </c>
      <c r="F37" s="41">
        <v>19.329999999999998</v>
      </c>
      <c r="G37" s="41">
        <v>14.82</v>
      </c>
      <c r="H37" s="41">
        <v>15.081996135802424</v>
      </c>
      <c r="I37" s="41">
        <v>14.82</v>
      </c>
      <c r="J37" s="41">
        <v>12.78</v>
      </c>
      <c r="K37" s="41">
        <v>13.962999999999999</v>
      </c>
      <c r="L37" s="41">
        <v>14.76533552902429</v>
      </c>
      <c r="M37" s="41">
        <v>14.61</v>
      </c>
      <c r="N37" s="41">
        <v>18.3</v>
      </c>
      <c r="O37" s="102">
        <v>18.75</v>
      </c>
      <c r="P37" s="66">
        <f t="shared" ref="P37:P40" si="9">SUM(B37:O37)/COUNTIF(B37:O37,"&gt;0")</f>
        <v>16.70668280932377</v>
      </c>
    </row>
    <row r="38" spans="1:33" s="21" customFormat="1" ht="30" customHeight="1">
      <c r="A38" s="20" t="s">
        <v>28</v>
      </c>
      <c r="B38" s="94">
        <v>33.5</v>
      </c>
      <c r="C38" s="42">
        <v>40.116599999999998</v>
      </c>
      <c r="D38" s="42">
        <v>52.269500000000008</v>
      </c>
      <c r="E38" s="42">
        <v>41.6</v>
      </c>
      <c r="F38" s="42">
        <v>59.55</v>
      </c>
      <c r="G38" s="42">
        <v>35.950000000000003</v>
      </c>
      <c r="H38" s="42">
        <v>46.474617000000002</v>
      </c>
      <c r="I38" s="42">
        <v>44.14</v>
      </c>
      <c r="J38" s="42">
        <v>40</v>
      </c>
      <c r="K38" s="42">
        <v>41.36</v>
      </c>
      <c r="L38" s="42">
        <v>43.29</v>
      </c>
      <c r="M38" s="42">
        <v>43</v>
      </c>
      <c r="N38" s="42">
        <v>50</v>
      </c>
      <c r="O38" s="103">
        <v>54.1</v>
      </c>
      <c r="P38" s="28">
        <f t="shared" si="9"/>
        <v>44.667908357142871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8712</v>
      </c>
      <c r="C41" s="25">
        <f t="shared" ref="C41:O42" si="10">IF(C37=0," --- ",ROUND(12*(1/C37*C39),))</f>
        <v>17080</v>
      </c>
      <c r="D41" s="25">
        <f t="shared" si="10"/>
        <v>17990</v>
      </c>
      <c r="E41" s="25">
        <f t="shared" si="10"/>
        <v>14949</v>
      </c>
      <c r="F41" s="25">
        <f t="shared" si="10"/>
        <v>13099</v>
      </c>
      <c r="G41" s="25">
        <f t="shared" si="10"/>
        <v>16836</v>
      </c>
      <c r="H41" s="25">
        <f t="shared" si="10"/>
        <v>18300</v>
      </c>
      <c r="I41" s="25">
        <f t="shared" si="10"/>
        <v>17073</v>
      </c>
      <c r="J41" s="25">
        <f t="shared" si="10"/>
        <v>19721</v>
      </c>
      <c r="K41" s="25">
        <f>IF(K37=0," --- ",ROUND(12*(1/K37*K39),))</f>
        <v>17841</v>
      </c>
      <c r="L41" s="25">
        <f t="shared" ref="L41:O41" si="11">IF(L37=0," --- ",ROUND(12*(1/L37*L39),))</f>
        <v>17540</v>
      </c>
      <c r="M41" s="25">
        <f t="shared" si="11"/>
        <v>18137</v>
      </c>
      <c r="N41" s="25">
        <f t="shared" si="11"/>
        <v>13533</v>
      </c>
      <c r="O41" s="107">
        <f t="shared" si="11"/>
        <v>13930</v>
      </c>
      <c r="P41" s="108">
        <f>ROUND(SUM(B41:O41)/COUNTIF(B41:O41,"&gt;0"),)</f>
        <v>16053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5602</v>
      </c>
      <c r="C42" s="97">
        <f t="shared" si="10"/>
        <v>4517</v>
      </c>
      <c r="D42" s="97">
        <f t="shared" si="10"/>
        <v>3257</v>
      </c>
      <c r="E42" s="97">
        <f t="shared" si="10"/>
        <v>3920</v>
      </c>
      <c r="F42" s="97">
        <f t="shared" si="10"/>
        <v>2741</v>
      </c>
      <c r="G42" s="97">
        <f t="shared" si="10"/>
        <v>4371</v>
      </c>
      <c r="H42" s="97">
        <f t="shared" si="10"/>
        <v>4131</v>
      </c>
      <c r="I42" s="97">
        <f t="shared" si="10"/>
        <v>4018</v>
      </c>
      <c r="J42" s="97">
        <f t="shared" si="10"/>
        <v>4713</v>
      </c>
      <c r="K42" s="97">
        <f t="shared" si="10"/>
        <v>3940</v>
      </c>
      <c r="L42" s="97">
        <f t="shared" si="10"/>
        <v>4267</v>
      </c>
      <c r="M42" s="97">
        <f t="shared" si="10"/>
        <v>4190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4030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14314</v>
      </c>
      <c r="C43" s="97">
        <f t="shared" ref="C43:P43" si="12">IF(C37=0," --- ",C41+C42)</f>
        <v>21597</v>
      </c>
      <c r="D43" s="97">
        <f t="shared" si="12"/>
        <v>21247</v>
      </c>
      <c r="E43" s="97">
        <f t="shared" si="12"/>
        <v>18869</v>
      </c>
      <c r="F43" s="97">
        <f t="shared" si="12"/>
        <v>15840</v>
      </c>
      <c r="G43" s="97">
        <f t="shared" si="12"/>
        <v>21207</v>
      </c>
      <c r="H43" s="97">
        <f t="shared" si="12"/>
        <v>22431</v>
      </c>
      <c r="I43" s="97">
        <f t="shared" si="12"/>
        <v>21091</v>
      </c>
      <c r="J43" s="97">
        <f t="shared" si="12"/>
        <v>24434</v>
      </c>
      <c r="K43" s="97">
        <f t="shared" si="12"/>
        <v>21781</v>
      </c>
      <c r="L43" s="97">
        <f t="shared" si="12"/>
        <v>21807</v>
      </c>
      <c r="M43" s="97">
        <f t="shared" si="12"/>
        <v>22327</v>
      </c>
      <c r="N43" s="97">
        <f t="shared" si="12"/>
        <v>17049</v>
      </c>
      <c r="O43" s="111">
        <f t="shared" si="12"/>
        <v>17164</v>
      </c>
      <c r="P43" s="108">
        <f t="shared" si="12"/>
        <v>20083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29.8</v>
      </c>
      <c r="C45" s="41">
        <v>15.043227665706052</v>
      </c>
      <c r="D45" s="41">
        <v>13.68</v>
      </c>
      <c r="E45" s="41">
        <v>18.149999999999999</v>
      </c>
      <c r="F45" s="41">
        <v>22.21</v>
      </c>
      <c r="G45" s="41">
        <v>14.82</v>
      </c>
      <c r="H45" s="41">
        <v>18.808266442082033</v>
      </c>
      <c r="I45" s="41">
        <v>14.82</v>
      </c>
      <c r="J45" s="41">
        <v>12.78</v>
      </c>
      <c r="K45" s="41">
        <v>14.26</v>
      </c>
      <c r="L45" s="41">
        <v>15.438452037875669</v>
      </c>
      <c r="M45" s="41">
        <v>14.61</v>
      </c>
      <c r="N45" s="41">
        <v>14</v>
      </c>
      <c r="O45" s="102">
        <v>17.920000000000002</v>
      </c>
      <c r="P45" s="115">
        <f t="shared" ref="P45:P48" si="13">SUM(B45:O45)/COUNTIF(B45:O45,"&gt;0")</f>
        <v>16.88142472469027</v>
      </c>
      <c r="R45" s="116"/>
      <c r="S45" s="116"/>
    </row>
    <row r="46" spans="1:33" s="21" customFormat="1" ht="30" customHeight="1">
      <c r="A46" s="20" t="s">
        <v>28</v>
      </c>
      <c r="B46" s="85">
        <v>33.5</v>
      </c>
      <c r="C46" s="42">
        <v>40.116599999999998</v>
      </c>
      <c r="D46" s="42">
        <v>52.269500000000008</v>
      </c>
      <c r="E46" s="42">
        <v>41.6</v>
      </c>
      <c r="F46" s="42">
        <v>60.78</v>
      </c>
      <c r="G46" s="42">
        <v>35.950000000000003</v>
      </c>
      <c r="H46" s="42">
        <v>46.474617000000002</v>
      </c>
      <c r="I46" s="42">
        <v>44.14</v>
      </c>
      <c r="J46" s="42">
        <v>40</v>
      </c>
      <c r="K46" s="42">
        <v>39.39</v>
      </c>
      <c r="L46" s="42">
        <v>42.44</v>
      </c>
      <c r="M46" s="42">
        <v>43</v>
      </c>
      <c r="N46" s="42">
        <v>43.3</v>
      </c>
      <c r="O46" s="103">
        <v>54.1</v>
      </c>
      <c r="P46" s="117">
        <f t="shared" si="13"/>
        <v>44.075765499999996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8712</v>
      </c>
      <c r="C49" s="25">
        <f t="shared" ref="C49:O50" si="14">IF(C45=0," --- ",ROUND(12*(1/C45*C47),))</f>
        <v>17507</v>
      </c>
      <c r="D49" s="25">
        <f t="shared" si="14"/>
        <v>17990</v>
      </c>
      <c r="E49" s="25">
        <f t="shared" si="14"/>
        <v>15008</v>
      </c>
      <c r="F49" s="25">
        <f t="shared" si="14"/>
        <v>11400</v>
      </c>
      <c r="G49" s="25">
        <f t="shared" si="14"/>
        <v>16373</v>
      </c>
      <c r="H49" s="25">
        <f t="shared" si="14"/>
        <v>14955</v>
      </c>
      <c r="I49" s="25">
        <f t="shared" si="14"/>
        <v>17511</v>
      </c>
      <c r="J49" s="25">
        <f t="shared" si="14"/>
        <v>20257</v>
      </c>
      <c r="K49" s="25">
        <f t="shared" si="14"/>
        <v>17840</v>
      </c>
      <c r="L49" s="25">
        <f t="shared" si="14"/>
        <v>17002</v>
      </c>
      <c r="M49" s="25">
        <f t="shared" si="14"/>
        <v>18129</v>
      </c>
      <c r="N49" s="25">
        <f t="shared" si="14"/>
        <v>17764</v>
      </c>
      <c r="O49" s="107">
        <f t="shared" si="14"/>
        <v>14648</v>
      </c>
      <c r="P49" s="108">
        <f>ROUND(SUM(B49:O49)/COUNTIF(B49:O49,"&gt;0"),)</f>
        <v>16078</v>
      </c>
    </row>
    <row r="50" spans="1:23" s="106" customFormat="1" ht="30" customHeight="1" thickBot="1">
      <c r="A50" s="24" t="s">
        <v>98</v>
      </c>
      <c r="B50" s="97">
        <f>IF(B46=0," --- ",ROUND(12*(1/B46*B48),))</f>
        <v>6266</v>
      </c>
      <c r="C50" s="97">
        <f t="shared" si="14"/>
        <v>4696</v>
      </c>
      <c r="D50" s="97">
        <f t="shared" si="14"/>
        <v>3465</v>
      </c>
      <c r="E50" s="97">
        <f t="shared" si="14"/>
        <v>4356</v>
      </c>
      <c r="F50" s="97">
        <f t="shared" si="14"/>
        <v>2744</v>
      </c>
      <c r="G50" s="97">
        <f t="shared" si="14"/>
        <v>4816</v>
      </c>
      <c r="H50" s="97">
        <f t="shared" si="14"/>
        <v>4167</v>
      </c>
      <c r="I50" s="97">
        <f t="shared" si="14"/>
        <v>4018</v>
      </c>
      <c r="J50" s="97">
        <f t="shared" si="14"/>
        <v>4887</v>
      </c>
      <c r="K50" s="97">
        <f t="shared" si="14"/>
        <v>4354</v>
      </c>
      <c r="L50" s="97">
        <f t="shared" si="14"/>
        <v>4222</v>
      </c>
      <c r="M50" s="97">
        <f t="shared" si="14"/>
        <v>3919</v>
      </c>
      <c r="N50" s="97">
        <f t="shared" si="14"/>
        <v>3944</v>
      </c>
      <c r="O50" s="111">
        <f t="shared" si="14"/>
        <v>3574</v>
      </c>
      <c r="P50" s="108">
        <f>ROUND(SUM(B50:O50)/COUNTIF(B50:O50,"&gt;0"),)</f>
        <v>4245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14978</v>
      </c>
      <c r="C51" s="97">
        <f t="shared" si="15"/>
        <v>22203</v>
      </c>
      <c r="D51" s="97">
        <f t="shared" si="15"/>
        <v>21455</v>
      </c>
      <c r="E51" s="97">
        <f t="shared" si="15"/>
        <v>19364</v>
      </c>
      <c r="F51" s="97">
        <f t="shared" si="15"/>
        <v>14144</v>
      </c>
      <c r="G51" s="97">
        <f t="shared" si="15"/>
        <v>21189</v>
      </c>
      <c r="H51" s="97">
        <f t="shared" si="15"/>
        <v>19122</v>
      </c>
      <c r="I51" s="97">
        <f t="shared" si="15"/>
        <v>21529</v>
      </c>
      <c r="J51" s="97">
        <f t="shared" si="15"/>
        <v>25144</v>
      </c>
      <c r="K51" s="97">
        <f t="shared" si="15"/>
        <v>22194</v>
      </c>
      <c r="L51" s="97">
        <f t="shared" si="15"/>
        <v>21224</v>
      </c>
      <c r="M51" s="97">
        <f t="shared" si="15"/>
        <v>22048</v>
      </c>
      <c r="N51" s="97">
        <f t="shared" si="15"/>
        <v>21708</v>
      </c>
      <c r="O51" s="111">
        <f t="shared" si="15"/>
        <v>18222</v>
      </c>
      <c r="P51" s="108">
        <f t="shared" si="15"/>
        <v>20323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14.820913956360643</v>
      </c>
      <c r="D53" s="41">
        <v>0</v>
      </c>
      <c r="E53" s="41">
        <v>0</v>
      </c>
      <c r="F53" s="41">
        <v>0</v>
      </c>
      <c r="G53" s="41">
        <v>14.82</v>
      </c>
      <c r="H53" s="41">
        <v>0</v>
      </c>
      <c r="I53" s="41">
        <v>14.82</v>
      </c>
      <c r="J53" s="41">
        <v>12.78</v>
      </c>
      <c r="K53" s="41">
        <v>14.26</v>
      </c>
      <c r="L53" s="41">
        <v>15.438452037875669</v>
      </c>
      <c r="M53" s="41">
        <v>0</v>
      </c>
      <c r="N53" s="41">
        <v>13.948126801152739</v>
      </c>
      <c r="O53" s="102">
        <v>14.27</v>
      </c>
      <c r="P53" s="115">
        <f t="shared" ref="P53:P56" si="16">SUM(B53:O53)/COUNTIF(B53:O53,"&gt;0")</f>
        <v>14.394686599423631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39.33</v>
      </c>
      <c r="D54" s="42">
        <v>0</v>
      </c>
      <c r="E54" s="42">
        <v>0</v>
      </c>
      <c r="F54" s="42">
        <v>0</v>
      </c>
      <c r="G54" s="42">
        <v>35.950000000000003</v>
      </c>
      <c r="H54" s="42">
        <v>0</v>
      </c>
      <c r="I54" s="42">
        <v>44.14</v>
      </c>
      <c r="J54" s="42">
        <v>40</v>
      </c>
      <c r="K54" s="42">
        <v>36.81</v>
      </c>
      <c r="L54" s="42">
        <v>42.44</v>
      </c>
      <c r="M54" s="42">
        <v>0</v>
      </c>
      <c r="N54" s="42">
        <v>39.200000000000003</v>
      </c>
      <c r="O54" s="103">
        <v>54.1</v>
      </c>
      <c r="P54" s="117">
        <f t="shared" si="16"/>
        <v>41.496250000000003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0</v>
      </c>
      <c r="E55" s="43">
        <v>0</v>
      </c>
      <c r="F55" s="43">
        <v>0</v>
      </c>
      <c r="G55" s="43">
        <v>18823</v>
      </c>
      <c r="H55" s="43">
        <v>0</v>
      </c>
      <c r="I55" s="43">
        <v>20655</v>
      </c>
      <c r="J55" s="43">
        <v>21162</v>
      </c>
      <c r="K55" s="43">
        <v>20222</v>
      </c>
      <c r="L55" s="43">
        <v>20994</v>
      </c>
      <c r="M55" s="43">
        <v>0</v>
      </c>
      <c r="N55" s="43">
        <v>21200</v>
      </c>
      <c r="O55" s="104">
        <v>20290</v>
      </c>
      <c r="P55" s="118">
        <f t="shared" si="16"/>
        <v>20506.375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0</v>
      </c>
      <c r="E56" s="44">
        <v>0</v>
      </c>
      <c r="F56" s="44">
        <v>0</v>
      </c>
      <c r="G56" s="44">
        <v>11776</v>
      </c>
      <c r="H56" s="44">
        <v>0</v>
      </c>
      <c r="I56" s="44">
        <v>13591</v>
      </c>
      <c r="J56" s="44">
        <v>13216</v>
      </c>
      <c r="K56" s="44">
        <v>12735</v>
      </c>
      <c r="L56" s="44">
        <v>13807</v>
      </c>
      <c r="M56" s="44">
        <v>0</v>
      </c>
      <c r="N56" s="44">
        <v>12664</v>
      </c>
      <c r="O56" s="105">
        <v>13440</v>
      </c>
      <c r="P56" s="119">
        <f t="shared" si="16"/>
        <v>13196.25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16764</v>
      </c>
      <c r="D57" s="25" t="str">
        <f t="shared" si="17"/>
        <v xml:space="preserve"> --- </v>
      </c>
      <c r="E57" s="25" t="str">
        <f t="shared" si="17"/>
        <v xml:space="preserve"> --- </v>
      </c>
      <c r="F57" s="25" t="str">
        <f t="shared" si="17"/>
        <v xml:space="preserve"> --- </v>
      </c>
      <c r="G57" s="25">
        <f t="shared" si="17"/>
        <v>15241</v>
      </c>
      <c r="H57" s="25" t="str">
        <f t="shared" si="17"/>
        <v xml:space="preserve"> --- </v>
      </c>
      <c r="I57" s="25">
        <f t="shared" si="17"/>
        <v>16725</v>
      </c>
      <c r="J57" s="25">
        <f t="shared" si="17"/>
        <v>19870</v>
      </c>
      <c r="K57" s="25">
        <f t="shared" si="17"/>
        <v>17017</v>
      </c>
      <c r="L57" s="25">
        <f t="shared" si="17"/>
        <v>16318</v>
      </c>
      <c r="M57" s="25" t="str">
        <f t="shared" si="17"/>
        <v xml:space="preserve"> --- </v>
      </c>
      <c r="N57" s="25">
        <f t="shared" si="17"/>
        <v>18239</v>
      </c>
      <c r="O57" s="107">
        <f t="shared" si="17"/>
        <v>17062</v>
      </c>
      <c r="P57" s="108">
        <f>ROUND(SUM(B57:O57)/COUNTIF(B57:O57,"&gt;0"),)</f>
        <v>17155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4376</v>
      </c>
      <c r="D58" s="97" t="str">
        <f t="shared" si="17"/>
        <v xml:space="preserve"> --- </v>
      </c>
      <c r="E58" s="97" t="str">
        <f t="shared" si="17"/>
        <v xml:space="preserve"> --- </v>
      </c>
      <c r="F58" s="97" t="str">
        <f t="shared" si="17"/>
        <v xml:space="preserve"> --- </v>
      </c>
      <c r="G58" s="97">
        <f t="shared" si="17"/>
        <v>3931</v>
      </c>
      <c r="H58" s="97" t="str">
        <f t="shared" si="17"/>
        <v xml:space="preserve"> --- </v>
      </c>
      <c r="I58" s="97">
        <f t="shared" si="17"/>
        <v>3695</v>
      </c>
      <c r="J58" s="97">
        <f t="shared" si="17"/>
        <v>3965</v>
      </c>
      <c r="K58" s="97">
        <f t="shared" si="17"/>
        <v>4152</v>
      </c>
      <c r="L58" s="97">
        <f t="shared" si="17"/>
        <v>3904</v>
      </c>
      <c r="M58" s="97" t="str">
        <f t="shared" si="17"/>
        <v xml:space="preserve"> --- </v>
      </c>
      <c r="N58" s="97">
        <f t="shared" si="17"/>
        <v>3877</v>
      </c>
      <c r="O58" s="111">
        <f t="shared" si="17"/>
        <v>2981</v>
      </c>
      <c r="P58" s="108">
        <f>ROUND(SUM(B58:O58)/COUNTIF(B58:O58,"&gt;0"),)</f>
        <v>3860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21140</v>
      </c>
      <c r="D59" s="97" t="str">
        <f t="shared" si="18"/>
        <v xml:space="preserve"> --- </v>
      </c>
      <c r="E59" s="97" t="str">
        <f t="shared" si="18"/>
        <v xml:space="preserve"> --- </v>
      </c>
      <c r="F59" s="97" t="str">
        <f t="shared" si="18"/>
        <v xml:space="preserve"> --- </v>
      </c>
      <c r="G59" s="97">
        <f t="shared" si="18"/>
        <v>19172</v>
      </c>
      <c r="H59" s="97" t="str">
        <f t="shared" si="18"/>
        <v xml:space="preserve"> --- </v>
      </c>
      <c r="I59" s="97">
        <f t="shared" si="18"/>
        <v>20420</v>
      </c>
      <c r="J59" s="97">
        <f t="shared" si="18"/>
        <v>23835</v>
      </c>
      <c r="K59" s="97">
        <f t="shared" si="18"/>
        <v>21169</v>
      </c>
      <c r="L59" s="97">
        <f t="shared" si="18"/>
        <v>20222</v>
      </c>
      <c r="M59" s="97" t="str">
        <f t="shared" si="18"/>
        <v xml:space="preserve"> --- </v>
      </c>
      <c r="N59" s="97">
        <f t="shared" si="18"/>
        <v>22116</v>
      </c>
      <c r="O59" s="111">
        <f t="shared" si="18"/>
        <v>20043</v>
      </c>
      <c r="P59" s="108">
        <f t="shared" si="18"/>
        <v>21015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189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-3.8927801724137936</v>
      </c>
      <c r="D66" s="32">
        <f t="shared" si="19"/>
        <v>0</v>
      </c>
      <c r="E66" s="32">
        <f t="shared" si="19"/>
        <v>-0.38215502201545348</v>
      </c>
      <c r="F66" s="32">
        <f t="shared" si="19"/>
        <v>8.0663367196318347</v>
      </c>
      <c r="G66" s="32">
        <f t="shared" si="19"/>
        <v>0.3454750281637331</v>
      </c>
      <c r="H66" s="32">
        <f t="shared" si="19"/>
        <v>22.360309227908786</v>
      </c>
      <c r="I66" s="32">
        <f t="shared" si="19"/>
        <v>-2.4957698815566829</v>
      </c>
      <c r="J66" s="32">
        <f t="shared" si="19"/>
        <v>-0.25501644184954841</v>
      </c>
      <c r="K66" s="32">
        <f t="shared" si="19"/>
        <v>0.79062544119723555</v>
      </c>
      <c r="L66" s="32">
        <f t="shared" si="19"/>
        <v>2.7859669811320771</v>
      </c>
      <c r="M66" s="32">
        <f t="shared" si="19"/>
        <v>-0.18083182640144457</v>
      </c>
      <c r="N66" s="32">
        <f t="shared" si="19"/>
        <v>-8.6559443950537514</v>
      </c>
      <c r="O66" s="130">
        <f t="shared" si="19"/>
        <v>4.2605933844604493</v>
      </c>
      <c r="P66" s="131">
        <f t="shared" si="19"/>
        <v>1.2096463517990514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4.4310029540019684</v>
      </c>
      <c r="D67" s="133" t="str">
        <f t="shared" si="20"/>
        <v xml:space="preserve"> --- </v>
      </c>
      <c r="E67" s="133" t="str">
        <f t="shared" si="20"/>
        <v xml:space="preserve"> --- </v>
      </c>
      <c r="F67" s="133" t="str">
        <f t="shared" si="20"/>
        <v xml:space="preserve"> --- </v>
      </c>
      <c r="G67" s="133">
        <f t="shared" si="20"/>
        <v>3.8368556500038835</v>
      </c>
      <c r="H67" s="133" t="str">
        <f t="shared" si="20"/>
        <v xml:space="preserve"> --- </v>
      </c>
      <c r="I67" s="133">
        <f t="shared" si="20"/>
        <v>3.820816864295125</v>
      </c>
      <c r="J67" s="133">
        <f t="shared" si="20"/>
        <v>5.7408458699971732</v>
      </c>
      <c r="K67" s="133">
        <f t="shared" si="20"/>
        <v>4.700665188470083</v>
      </c>
      <c r="L67" s="133">
        <f t="shared" si="20"/>
        <v>4.7155977463919214</v>
      </c>
      <c r="M67" s="133" t="str">
        <f t="shared" si="20"/>
        <v xml:space="preserve"> --- </v>
      </c>
      <c r="N67" s="133">
        <f t="shared" si="20"/>
        <v>4.5105160908860569</v>
      </c>
      <c r="O67" s="134">
        <f t="shared" si="20"/>
        <v>-9.5311514471932242</v>
      </c>
      <c r="P67" s="135">
        <f t="shared" si="20"/>
        <v>-3.3149582836710323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-578</v>
      </c>
      <c r="D69" s="33">
        <f t="shared" si="21"/>
        <v>0</v>
      </c>
      <c r="E69" s="33">
        <f t="shared" si="21"/>
        <v>-46</v>
      </c>
      <c r="F69" s="33">
        <f t="shared" si="21"/>
        <v>929</v>
      </c>
      <c r="G69" s="33">
        <f t="shared" si="21"/>
        <v>46</v>
      </c>
      <c r="H69" s="33">
        <f t="shared" si="21"/>
        <v>2285</v>
      </c>
      <c r="I69" s="33">
        <f t="shared" si="21"/>
        <v>-354</v>
      </c>
      <c r="J69" s="33">
        <f t="shared" si="21"/>
        <v>-38</v>
      </c>
      <c r="K69" s="33">
        <f t="shared" si="21"/>
        <v>112</v>
      </c>
      <c r="L69" s="33">
        <f t="shared" si="21"/>
        <v>378</v>
      </c>
      <c r="M69" s="33">
        <f t="shared" si="21"/>
        <v>-26</v>
      </c>
      <c r="N69" s="33">
        <f t="shared" si="21"/>
        <v>-1071</v>
      </c>
      <c r="O69" s="140">
        <f t="shared" si="21"/>
        <v>550</v>
      </c>
      <c r="P69" s="141">
        <f t="shared" si="21"/>
        <v>157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630</v>
      </c>
      <c r="D70" s="143" t="str">
        <f t="shared" si="22"/>
        <v xml:space="preserve"> --- </v>
      </c>
      <c r="E70" s="143" t="str">
        <f t="shared" si="22"/>
        <v xml:space="preserve"> --- </v>
      </c>
      <c r="F70" s="143" t="str">
        <f t="shared" si="22"/>
        <v xml:space="preserve"> --- </v>
      </c>
      <c r="G70" s="143">
        <f t="shared" si="22"/>
        <v>492</v>
      </c>
      <c r="H70" s="143" t="str">
        <f t="shared" si="22"/>
        <v xml:space="preserve"> --- </v>
      </c>
      <c r="I70" s="143">
        <f t="shared" si="22"/>
        <v>522</v>
      </c>
      <c r="J70" s="143">
        <f t="shared" si="22"/>
        <v>809</v>
      </c>
      <c r="K70" s="143">
        <f t="shared" si="22"/>
        <v>636</v>
      </c>
      <c r="L70" s="143">
        <f t="shared" si="22"/>
        <v>611</v>
      </c>
      <c r="M70" s="143" t="str">
        <f t="shared" si="22"/>
        <v xml:space="preserve"> --- </v>
      </c>
      <c r="N70" s="143">
        <f t="shared" si="22"/>
        <v>534</v>
      </c>
      <c r="O70" s="144">
        <f t="shared" si="22"/>
        <v>-1360</v>
      </c>
      <c r="P70" s="145">
        <f t="shared" si="22"/>
        <v>-445</v>
      </c>
    </row>
    <row r="72" spans="1:16" ht="13.5" thickBot="1">
      <c r="P72" s="36" t="s">
        <v>188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-10.618242306626001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-1.4931563666528405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-2.2082018927444835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 t="str">
        <f t="shared" si="24"/>
        <v xml:space="preserve"> --- </v>
      </c>
      <c r="E76" s="133" t="str">
        <f t="shared" si="24"/>
        <v xml:space="preserve"> --- 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>
        <f t="shared" si="24"/>
        <v>9.8062475286674555</v>
      </c>
      <c r="J76" s="133">
        <f t="shared" si="24"/>
        <v>23.274366978841485</v>
      </c>
      <c r="K76" s="133">
        <f t="shared" si="24"/>
        <v>5.8550517672259872</v>
      </c>
      <c r="L76" s="133">
        <f t="shared" si="24"/>
        <v>8.1229418221734306</v>
      </c>
      <c r="M76" s="133" t="str">
        <f t="shared" si="24"/>
        <v xml:space="preserve"> --- 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11.750881316098713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-383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-36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-63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 t="str">
        <f t="shared" si="26"/>
        <v xml:space="preserve"> --- </v>
      </c>
      <c r="E79" s="143" t="str">
        <f t="shared" si="26"/>
        <v xml:space="preserve"> --- 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>
        <f t="shared" si="26"/>
        <v>248</v>
      </c>
      <c r="J79" s="143">
        <f t="shared" si="26"/>
        <v>671</v>
      </c>
      <c r="K79" s="143">
        <f t="shared" si="26"/>
        <v>164</v>
      </c>
      <c r="L79" s="143">
        <f t="shared" si="26"/>
        <v>222</v>
      </c>
      <c r="M79" s="143" t="str">
        <f t="shared" si="26"/>
        <v xml:space="preserve"> --- </v>
      </c>
      <c r="N79" s="143">
        <f t="shared" si="26"/>
        <v>40</v>
      </c>
      <c r="O79" s="144">
        <f t="shared" si="26"/>
        <v>452</v>
      </c>
      <c r="P79" s="145">
        <f t="shared" si="26"/>
        <v>300</v>
      </c>
    </row>
    <row r="81" spans="16:16">
      <c r="P81" s="146" t="s">
        <v>46</v>
      </c>
    </row>
    <row r="124" spans="1:16" ht="21" thickBot="1">
      <c r="A124" s="127" t="s">
        <v>112</v>
      </c>
      <c r="P124" s="36" t="s">
        <v>187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-2.4390243902439011</v>
      </c>
      <c r="D127" s="32">
        <f t="shared" si="27"/>
        <v>0</v>
      </c>
      <c r="E127" s="32">
        <f t="shared" si="27"/>
        <v>-0.39312366737740945</v>
      </c>
      <c r="F127" s="32">
        <f t="shared" si="27"/>
        <v>14.903508771929836</v>
      </c>
      <c r="G127" s="32">
        <f t="shared" si="27"/>
        <v>2.8278262993953547</v>
      </c>
      <c r="H127" s="32">
        <f t="shared" si="27"/>
        <v>22.367101303911724</v>
      </c>
      <c r="I127" s="32">
        <f t="shared" si="27"/>
        <v>-2.5012849066301186</v>
      </c>
      <c r="J127" s="32">
        <f t="shared" si="27"/>
        <v>-2.6459989139556654</v>
      </c>
      <c r="K127" s="32">
        <f t="shared" si="27"/>
        <v>5.6053811659211306E-3</v>
      </c>
      <c r="L127" s="32">
        <f t="shared" si="27"/>
        <v>3.1643336078108604</v>
      </c>
      <c r="M127" s="32">
        <f t="shared" si="27"/>
        <v>4.4128192398915189E-2</v>
      </c>
      <c r="N127" s="32">
        <f t="shared" si="27"/>
        <v>-23.817833821211437</v>
      </c>
      <c r="O127" s="130">
        <f t="shared" si="27"/>
        <v>-4.9016930638995007</v>
      </c>
      <c r="P127" s="131">
        <f t="shared" si="27"/>
        <v>-0.15549197661400171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4.432116439990466</v>
      </c>
      <c r="D128" s="133" t="str">
        <f t="shared" si="28"/>
        <v xml:space="preserve"> --- </v>
      </c>
      <c r="E128" s="133" t="str">
        <f t="shared" si="28"/>
        <v xml:space="preserve"> --- </v>
      </c>
      <c r="F128" s="133" t="str">
        <f t="shared" si="28"/>
        <v xml:space="preserve"> --- </v>
      </c>
      <c r="G128" s="133">
        <f t="shared" si="28"/>
        <v>7.42733416442492</v>
      </c>
      <c r="H128" s="133" t="str">
        <f t="shared" si="28"/>
        <v xml:space="preserve"> --- </v>
      </c>
      <c r="I128" s="133">
        <f t="shared" si="28"/>
        <v>4.699551569506724</v>
      </c>
      <c r="J128" s="133">
        <f t="shared" si="28"/>
        <v>1.9476597886260834</v>
      </c>
      <c r="K128" s="133">
        <f t="shared" si="28"/>
        <v>4.8363401304577707</v>
      </c>
      <c r="L128" s="133">
        <f t="shared" si="28"/>
        <v>4.1916901581076047</v>
      </c>
      <c r="M128" s="133" t="str">
        <f t="shared" si="28"/>
        <v xml:space="preserve"> --- </v>
      </c>
      <c r="N128" s="133">
        <f t="shared" si="28"/>
        <v>-2.6043094467898413</v>
      </c>
      <c r="O128" s="134">
        <f t="shared" si="28"/>
        <v>-14.148399953112175</v>
      </c>
      <c r="P128" s="135">
        <f t="shared" si="28"/>
        <v>-6.2780530457592647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-427</v>
      </c>
      <c r="D130" s="33">
        <f t="shared" si="29"/>
        <v>0</v>
      </c>
      <c r="E130" s="33">
        <f t="shared" si="29"/>
        <v>-59</v>
      </c>
      <c r="F130" s="33">
        <f t="shared" si="29"/>
        <v>1699</v>
      </c>
      <c r="G130" s="33">
        <f t="shared" si="29"/>
        <v>463</v>
      </c>
      <c r="H130" s="33">
        <f t="shared" si="29"/>
        <v>3345</v>
      </c>
      <c r="I130" s="33">
        <f t="shared" si="29"/>
        <v>-438</v>
      </c>
      <c r="J130" s="33">
        <f t="shared" si="29"/>
        <v>-536</v>
      </c>
      <c r="K130" s="33">
        <f t="shared" si="29"/>
        <v>1</v>
      </c>
      <c r="L130" s="33">
        <f t="shared" si="29"/>
        <v>538</v>
      </c>
      <c r="M130" s="33">
        <f t="shared" si="29"/>
        <v>8</v>
      </c>
      <c r="N130" s="33">
        <f t="shared" si="29"/>
        <v>-4231</v>
      </c>
      <c r="O130" s="140">
        <f t="shared" si="29"/>
        <v>-718</v>
      </c>
      <c r="P130" s="141">
        <f t="shared" si="29"/>
        <v>-25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743</v>
      </c>
      <c r="D131" s="143" t="str">
        <f t="shared" si="30"/>
        <v xml:space="preserve"> --- </v>
      </c>
      <c r="E131" s="143" t="str">
        <f t="shared" si="30"/>
        <v xml:space="preserve"> --- </v>
      </c>
      <c r="F131" s="143" t="str">
        <f t="shared" si="30"/>
        <v xml:space="preserve"> --- </v>
      </c>
      <c r="G131" s="143">
        <f t="shared" si="30"/>
        <v>1132</v>
      </c>
      <c r="H131" s="143" t="str">
        <f t="shared" si="30"/>
        <v xml:space="preserve"> --- </v>
      </c>
      <c r="I131" s="143">
        <f t="shared" si="30"/>
        <v>786</v>
      </c>
      <c r="J131" s="143">
        <f t="shared" si="30"/>
        <v>387</v>
      </c>
      <c r="K131" s="143">
        <f t="shared" si="30"/>
        <v>823</v>
      </c>
      <c r="L131" s="143">
        <f t="shared" si="30"/>
        <v>684</v>
      </c>
      <c r="M131" s="143" t="str">
        <f t="shared" si="30"/>
        <v xml:space="preserve"> --- </v>
      </c>
      <c r="N131" s="143">
        <f t="shared" si="30"/>
        <v>-475</v>
      </c>
      <c r="O131" s="144">
        <f t="shared" si="30"/>
        <v>-2414</v>
      </c>
      <c r="P131" s="145">
        <f t="shared" si="30"/>
        <v>-1077</v>
      </c>
    </row>
    <row r="133" spans="1:16" ht="13.5" thickBot="1">
      <c r="P133" s="36" t="s">
        <v>186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-10.59687200766038</v>
      </c>
      <c r="C136" s="32">
        <f t="shared" ref="C136:P136" si="31">IF(OR(C42=" --- ",C50=" --- ")," --- ",C42/C50*100-100)</f>
        <v>-3.8117546848381636</v>
      </c>
      <c r="D136" s="32">
        <f t="shared" si="31"/>
        <v>-6.0028860028860009</v>
      </c>
      <c r="E136" s="32">
        <f t="shared" si="31"/>
        <v>-10.009182736455472</v>
      </c>
      <c r="F136" s="32">
        <f t="shared" si="31"/>
        <v>-0.10932944606413741</v>
      </c>
      <c r="G136" s="32">
        <f t="shared" si="31"/>
        <v>-9.2400332225913644</v>
      </c>
      <c r="H136" s="32">
        <f t="shared" si="31"/>
        <v>-0.86393088552915742</v>
      </c>
      <c r="I136" s="32">
        <f t="shared" si="31"/>
        <v>0</v>
      </c>
      <c r="J136" s="32">
        <f t="shared" si="31"/>
        <v>-3.5604665438919625</v>
      </c>
      <c r="K136" s="32">
        <f t="shared" si="31"/>
        <v>-9.5084979329352279</v>
      </c>
      <c r="L136" s="32">
        <f t="shared" si="31"/>
        <v>1.0658455708195191</v>
      </c>
      <c r="M136" s="32">
        <f t="shared" si="31"/>
        <v>6.9150293442204571</v>
      </c>
      <c r="N136" s="32">
        <f t="shared" si="31"/>
        <v>-10.851926977687626</v>
      </c>
      <c r="O136" s="130">
        <f t="shared" si="31"/>
        <v>-9.513150531617228</v>
      </c>
      <c r="P136" s="131">
        <f t="shared" si="31"/>
        <v>-5.0647820965842243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7.3126142595978223</v>
      </c>
      <c r="D137" s="133" t="str">
        <f t="shared" si="32"/>
        <v xml:space="preserve"> --- </v>
      </c>
      <c r="E137" s="133" t="str">
        <f t="shared" si="32"/>
        <v xml:space="preserve"> --- </v>
      </c>
      <c r="F137" s="133" t="str">
        <f t="shared" si="32"/>
        <v xml:space="preserve"> --- </v>
      </c>
      <c r="G137" s="133">
        <f t="shared" si="32"/>
        <v>22.513355380310358</v>
      </c>
      <c r="H137" s="133" t="str">
        <f t="shared" si="32"/>
        <v xml:space="preserve"> --- </v>
      </c>
      <c r="I137" s="133">
        <f t="shared" si="32"/>
        <v>8.7415426251691457</v>
      </c>
      <c r="J137" s="133">
        <f t="shared" si="32"/>
        <v>23.253467843631782</v>
      </c>
      <c r="K137" s="133">
        <f t="shared" si="32"/>
        <v>4.8651252408477887</v>
      </c>
      <c r="L137" s="133">
        <f t="shared" si="32"/>
        <v>8.1454918032786878</v>
      </c>
      <c r="M137" s="133" t="str">
        <f t="shared" si="32"/>
        <v xml:space="preserve"> --- </v>
      </c>
      <c r="N137" s="133">
        <f t="shared" si="32"/>
        <v>1.7281403146762955</v>
      </c>
      <c r="O137" s="134">
        <f t="shared" si="32"/>
        <v>19.892653471989277</v>
      </c>
      <c r="P137" s="135">
        <f t="shared" si="32"/>
        <v>9.9740932642486939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-664</v>
      </c>
      <c r="C139" s="33">
        <f t="shared" ref="C139:P139" si="33">IF(OR(C42=" --- ",C50=" --- ")," --- ",C42-C50)</f>
        <v>-179</v>
      </c>
      <c r="D139" s="33">
        <f t="shared" si="33"/>
        <v>-208</v>
      </c>
      <c r="E139" s="33">
        <f t="shared" si="33"/>
        <v>-436</v>
      </c>
      <c r="F139" s="33">
        <f t="shared" si="33"/>
        <v>-3</v>
      </c>
      <c r="G139" s="33">
        <f t="shared" si="33"/>
        <v>-445</v>
      </c>
      <c r="H139" s="33">
        <f t="shared" si="33"/>
        <v>-36</v>
      </c>
      <c r="I139" s="33">
        <f t="shared" si="33"/>
        <v>0</v>
      </c>
      <c r="J139" s="33">
        <f t="shared" si="33"/>
        <v>-174</v>
      </c>
      <c r="K139" s="33">
        <f t="shared" si="33"/>
        <v>-414</v>
      </c>
      <c r="L139" s="33">
        <f t="shared" si="33"/>
        <v>45</v>
      </c>
      <c r="M139" s="33">
        <f t="shared" si="33"/>
        <v>271</v>
      </c>
      <c r="N139" s="33">
        <f t="shared" si="33"/>
        <v>-428</v>
      </c>
      <c r="O139" s="140">
        <f t="shared" si="33"/>
        <v>-340</v>
      </c>
      <c r="P139" s="141">
        <f t="shared" si="33"/>
        <v>-215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320</v>
      </c>
      <c r="D140" s="143" t="str">
        <f t="shared" si="34"/>
        <v xml:space="preserve"> --- </v>
      </c>
      <c r="E140" s="143" t="str">
        <f t="shared" si="34"/>
        <v xml:space="preserve"> --- </v>
      </c>
      <c r="F140" s="143" t="str">
        <f t="shared" si="34"/>
        <v xml:space="preserve"> --- </v>
      </c>
      <c r="G140" s="143">
        <f t="shared" si="34"/>
        <v>885</v>
      </c>
      <c r="H140" s="143" t="str">
        <f t="shared" si="34"/>
        <v xml:space="preserve"> --- </v>
      </c>
      <c r="I140" s="143">
        <f t="shared" si="34"/>
        <v>323</v>
      </c>
      <c r="J140" s="143">
        <f t="shared" si="34"/>
        <v>922</v>
      </c>
      <c r="K140" s="143">
        <f t="shared" si="34"/>
        <v>202</v>
      </c>
      <c r="L140" s="143">
        <f t="shared" si="34"/>
        <v>318</v>
      </c>
      <c r="M140" s="143" t="str">
        <f t="shared" si="34"/>
        <v xml:space="preserve"> --- </v>
      </c>
      <c r="N140" s="143">
        <f t="shared" si="34"/>
        <v>67</v>
      </c>
      <c r="O140" s="144">
        <f t="shared" si="34"/>
        <v>593</v>
      </c>
      <c r="P140" s="145">
        <f t="shared" si="34"/>
        <v>385</v>
      </c>
    </row>
    <row r="142" spans="1:16">
      <c r="P142" s="146" t="s">
        <v>45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185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27520</v>
      </c>
      <c r="C189" s="58">
        <f t="shared" ref="C189:P189" si="35">IF(OR(C15=" --- ",C43=" --- ")," --- ",C15+C43)</f>
        <v>39000</v>
      </c>
      <c r="D189" s="58">
        <f t="shared" si="35"/>
        <v>36934</v>
      </c>
      <c r="E189" s="58">
        <f t="shared" si="35"/>
        <v>33331</v>
      </c>
      <c r="F189" s="58">
        <f t="shared" si="35"/>
        <v>30661</v>
      </c>
      <c r="G189" s="58">
        <f t="shared" si="35"/>
        <v>36188</v>
      </c>
      <c r="H189" s="58">
        <f t="shared" si="35"/>
        <v>38026</v>
      </c>
      <c r="I189" s="58">
        <f t="shared" si="35"/>
        <v>37698</v>
      </c>
      <c r="J189" s="58">
        <f t="shared" si="35"/>
        <v>42724</v>
      </c>
      <c r="K189" s="58">
        <f t="shared" si="35"/>
        <v>38743</v>
      </c>
      <c r="L189" s="58">
        <f t="shared" si="35"/>
        <v>38740</v>
      </c>
      <c r="M189" s="58">
        <f t="shared" si="35"/>
        <v>39585</v>
      </c>
      <c r="N189" s="58">
        <f t="shared" si="35"/>
        <v>31867</v>
      </c>
      <c r="O189" s="58">
        <f t="shared" si="35"/>
        <v>33091</v>
      </c>
      <c r="P189" s="59">
        <f t="shared" si="35"/>
        <v>36009</v>
      </c>
    </row>
    <row r="190" spans="1:16" s="35" customFormat="1" ht="30" customHeight="1">
      <c r="A190" s="47" t="s">
        <v>91</v>
      </c>
      <c r="B190" s="60">
        <f>IF(OR(B23=" --- ",B51=" --- ")," --- ",B23+B51)</f>
        <v>28567</v>
      </c>
      <c r="C190" s="61">
        <f t="shared" ref="C190:P190" si="36">IF(OR(C23=" --- ",C51=" --- ")," --- ",C23+C51)</f>
        <v>40308</v>
      </c>
      <c r="D190" s="61">
        <f t="shared" si="36"/>
        <v>37294</v>
      </c>
      <c r="E190" s="61">
        <f t="shared" si="36"/>
        <v>34146</v>
      </c>
      <c r="F190" s="61">
        <f t="shared" si="36"/>
        <v>28072</v>
      </c>
      <c r="G190" s="61">
        <f t="shared" si="36"/>
        <v>36289</v>
      </c>
      <c r="H190" s="61">
        <f t="shared" si="36"/>
        <v>32459</v>
      </c>
      <c r="I190" s="61">
        <f t="shared" si="36"/>
        <v>38490</v>
      </c>
      <c r="J190" s="61">
        <f t="shared" si="36"/>
        <v>43599</v>
      </c>
      <c r="K190" s="61">
        <f t="shared" si="36"/>
        <v>39325</v>
      </c>
      <c r="L190" s="61">
        <f t="shared" si="36"/>
        <v>37747</v>
      </c>
      <c r="M190" s="61">
        <f t="shared" si="36"/>
        <v>39189</v>
      </c>
      <c r="N190" s="61">
        <f t="shared" si="36"/>
        <v>36835</v>
      </c>
      <c r="O190" s="61">
        <f t="shared" si="36"/>
        <v>33858</v>
      </c>
      <c r="P190" s="62">
        <f t="shared" si="36"/>
        <v>36155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38393</v>
      </c>
      <c r="D191" s="64" t="str">
        <f t="shared" si="37"/>
        <v xml:space="preserve"> --- </v>
      </c>
      <c r="E191" s="64" t="str">
        <f t="shared" si="37"/>
        <v xml:space="preserve"> --- </v>
      </c>
      <c r="F191" s="64" t="str">
        <f t="shared" si="37"/>
        <v xml:space="preserve"> --- </v>
      </c>
      <c r="G191" s="64">
        <f t="shared" si="37"/>
        <v>33452</v>
      </c>
      <c r="H191" s="64" t="str">
        <f t="shared" si="37"/>
        <v xml:space="preserve"> --- </v>
      </c>
      <c r="I191" s="64">
        <f t="shared" si="37"/>
        <v>36611</v>
      </c>
      <c r="J191" s="64">
        <f t="shared" si="37"/>
        <v>40810</v>
      </c>
      <c r="K191" s="64">
        <f t="shared" si="37"/>
        <v>37500</v>
      </c>
      <c r="L191" s="64">
        <f t="shared" si="37"/>
        <v>35912</v>
      </c>
      <c r="M191" s="64" t="str">
        <f t="shared" si="37"/>
        <v xml:space="preserve"> --- </v>
      </c>
      <c r="N191" s="64">
        <f t="shared" si="37"/>
        <v>36669</v>
      </c>
      <c r="O191" s="64">
        <f t="shared" si="37"/>
        <v>36587</v>
      </c>
      <c r="P191" s="65">
        <f t="shared" si="37"/>
        <v>36992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-3.6650680855532585</v>
      </c>
      <c r="C192" s="55">
        <f t="shared" ref="C192:P192" si="38">IF(OR(C189=" --- ",C190=" --- ")," --- ",C189/C190*100-100)</f>
        <v>-3.2450133968442998</v>
      </c>
      <c r="D192" s="55">
        <f t="shared" si="38"/>
        <v>-0.9653027296616159</v>
      </c>
      <c r="E192" s="55">
        <f t="shared" si="38"/>
        <v>-2.386809582381531</v>
      </c>
      <c r="F192" s="55">
        <f t="shared" si="38"/>
        <v>9.2227130236534691</v>
      </c>
      <c r="G192" s="55">
        <f t="shared" si="38"/>
        <v>-0.2783212543746032</v>
      </c>
      <c r="H192" s="55">
        <f t="shared" si="38"/>
        <v>17.150867247912743</v>
      </c>
      <c r="I192" s="55">
        <f t="shared" si="38"/>
        <v>-2.0576773187841013</v>
      </c>
      <c r="J192" s="55">
        <f t="shared" si="38"/>
        <v>-2.0069267643753221</v>
      </c>
      <c r="K192" s="55">
        <f t="shared" si="38"/>
        <v>-1.4799745708836554</v>
      </c>
      <c r="L192" s="55">
        <f t="shared" si="38"/>
        <v>2.6306726362359996</v>
      </c>
      <c r="M192" s="55">
        <f t="shared" si="38"/>
        <v>1.0104876368368707</v>
      </c>
      <c r="N192" s="55">
        <f t="shared" si="38"/>
        <v>-13.487172526130038</v>
      </c>
      <c r="O192" s="55">
        <f t="shared" si="38"/>
        <v>-2.2653434934136669</v>
      </c>
      <c r="P192" s="56">
        <f t="shared" si="38"/>
        <v>-0.4038168994606508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-1047</v>
      </c>
      <c r="C193" s="52">
        <f t="shared" ref="C193:P193" si="39">IF(OR(C189=" --- ",C190=" --- ")," --- ",C189-C190)</f>
        <v>-1308</v>
      </c>
      <c r="D193" s="52">
        <f t="shared" si="39"/>
        <v>-360</v>
      </c>
      <c r="E193" s="52">
        <f t="shared" si="39"/>
        <v>-815</v>
      </c>
      <c r="F193" s="52">
        <f t="shared" si="39"/>
        <v>2589</v>
      </c>
      <c r="G193" s="52">
        <f t="shared" si="39"/>
        <v>-101</v>
      </c>
      <c r="H193" s="52">
        <f t="shared" si="39"/>
        <v>5567</v>
      </c>
      <c r="I193" s="52">
        <f t="shared" si="39"/>
        <v>-792</v>
      </c>
      <c r="J193" s="52">
        <f t="shared" si="39"/>
        <v>-875</v>
      </c>
      <c r="K193" s="52">
        <f t="shared" si="39"/>
        <v>-582</v>
      </c>
      <c r="L193" s="52">
        <f t="shared" si="39"/>
        <v>993</v>
      </c>
      <c r="M193" s="52">
        <f t="shared" si="39"/>
        <v>396</v>
      </c>
      <c r="N193" s="52">
        <f t="shared" si="39"/>
        <v>-4968</v>
      </c>
      <c r="O193" s="52">
        <f t="shared" si="39"/>
        <v>-767</v>
      </c>
      <c r="P193" s="53">
        <f t="shared" si="39"/>
        <v>-146</v>
      </c>
    </row>
    <row r="196" spans="1:16" s="35" customFormat="1" ht="21" customHeight="1">
      <c r="C196" s="34"/>
      <c r="P196" s="36" t="s">
        <v>184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139" priority="19" stopIfTrue="1">
      <formula>B9&gt;B17</formula>
    </cfRule>
    <cfRule type="expression" dxfId="138" priority="20" stopIfTrue="1">
      <formula>B9&lt;B17</formula>
    </cfRule>
  </conditionalFormatting>
  <conditionalFormatting sqref="C9:E9">
    <cfRule type="expression" dxfId="137" priority="17" stopIfTrue="1">
      <formula>C9&gt;C17</formula>
    </cfRule>
    <cfRule type="expression" dxfId="136" priority="18" stopIfTrue="1">
      <formula>C9&lt;C17</formula>
    </cfRule>
  </conditionalFormatting>
  <conditionalFormatting sqref="B10">
    <cfRule type="expression" dxfId="135" priority="15" stopIfTrue="1">
      <formula>B10&gt;B18</formula>
    </cfRule>
    <cfRule type="expression" dxfId="134" priority="16" stopIfTrue="1">
      <formula>B10&lt;B18</formula>
    </cfRule>
  </conditionalFormatting>
  <conditionalFormatting sqref="C9:O9">
    <cfRule type="expression" dxfId="133" priority="13" stopIfTrue="1">
      <formula>C9&gt;C17</formula>
    </cfRule>
    <cfRule type="expression" dxfId="132" priority="14" stopIfTrue="1">
      <formula>C9&lt;C17</formula>
    </cfRule>
  </conditionalFormatting>
  <conditionalFormatting sqref="C10:O10">
    <cfRule type="expression" dxfId="131" priority="11" stopIfTrue="1">
      <formula>C10&gt;C18</formula>
    </cfRule>
    <cfRule type="expression" dxfId="130" priority="12" stopIfTrue="1">
      <formula>C10&lt;C18</formula>
    </cfRule>
  </conditionalFormatting>
  <conditionalFormatting sqref="B37">
    <cfRule type="expression" dxfId="129" priority="9" stopIfTrue="1">
      <formula>B37&gt;B45</formula>
    </cfRule>
    <cfRule type="expression" dxfId="128" priority="10" stopIfTrue="1">
      <formula>B37&lt;B45</formula>
    </cfRule>
  </conditionalFormatting>
  <conditionalFormatting sqref="C37:E37">
    <cfRule type="expression" dxfId="127" priority="7" stopIfTrue="1">
      <formula>C37&gt;C45</formula>
    </cfRule>
    <cfRule type="expression" dxfId="126" priority="8" stopIfTrue="1">
      <formula>C37&lt;C45</formula>
    </cfRule>
  </conditionalFormatting>
  <conditionalFormatting sqref="B38">
    <cfRule type="expression" dxfId="125" priority="5" stopIfTrue="1">
      <formula>B38&gt;B46</formula>
    </cfRule>
    <cfRule type="expression" dxfId="124" priority="6" stopIfTrue="1">
      <formula>B38&lt;B46</formula>
    </cfRule>
  </conditionalFormatting>
  <conditionalFormatting sqref="C37:O37">
    <cfRule type="expression" dxfId="123" priority="3" stopIfTrue="1">
      <formula>C37&gt;C45</formula>
    </cfRule>
    <cfRule type="expression" dxfId="122" priority="4" stopIfTrue="1">
      <formula>C37&lt;C45</formula>
    </cfRule>
  </conditionalFormatting>
  <conditionalFormatting sqref="C38:O38">
    <cfRule type="expression" dxfId="121" priority="1" stopIfTrue="1">
      <formula>C38&gt;C46</formula>
    </cfRule>
    <cfRule type="expression" dxfId="12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190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49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21.5</v>
      </c>
      <c r="C9" s="41">
        <v>22.66046511627907</v>
      </c>
      <c r="D9" s="41">
        <v>22.18</v>
      </c>
      <c r="E9" s="41">
        <v>21.24</v>
      </c>
      <c r="F9" s="41">
        <v>20.170000000000002</v>
      </c>
      <c r="G9" s="41">
        <v>22.97</v>
      </c>
      <c r="H9" s="41">
        <v>22.923969116693986</v>
      </c>
      <c r="I9" s="41">
        <v>21.64</v>
      </c>
      <c r="J9" s="41">
        <v>21.68</v>
      </c>
      <c r="K9" s="41">
        <v>22.852</v>
      </c>
      <c r="L9" s="41">
        <v>20.195736842105266</v>
      </c>
      <c r="M9" s="41">
        <v>21.99</v>
      </c>
      <c r="N9" s="41">
        <v>24</v>
      </c>
      <c r="O9" s="102">
        <v>21.63</v>
      </c>
      <c r="P9" s="66">
        <f t="shared" ref="P9:P12" si="0">SUM(B9:O9)/COUNTIF(B9:O9,"&gt;0")</f>
        <v>21.973726505362741</v>
      </c>
    </row>
    <row r="10" spans="1:33" s="21" customFormat="1" ht="30" customHeight="1">
      <c r="A10" s="20" t="s">
        <v>28</v>
      </c>
      <c r="B10" s="94">
        <v>62</v>
      </c>
      <c r="C10" s="42">
        <v>57.84</v>
      </c>
      <c r="D10" s="42">
        <v>71.700700000000012</v>
      </c>
      <c r="E10" s="42">
        <v>66</v>
      </c>
      <c r="F10" s="42">
        <v>66.635000000000005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64.771692857142867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14393</v>
      </c>
      <c r="C13" s="25">
        <f t="shared" ref="C13:O14" si="1">IF(C9=0," --- ",ROUND(12*(1/C9*C11),))</f>
        <v>13635</v>
      </c>
      <c r="D13" s="25">
        <f t="shared" si="1"/>
        <v>13079</v>
      </c>
      <c r="E13" s="25">
        <f t="shared" si="1"/>
        <v>14605</v>
      </c>
      <c r="F13" s="25">
        <f t="shared" si="1"/>
        <v>14457</v>
      </c>
      <c r="G13" s="25">
        <f t="shared" si="1"/>
        <v>12616</v>
      </c>
      <c r="H13" s="25">
        <f t="shared" si="1"/>
        <v>12040</v>
      </c>
      <c r="I13" s="25">
        <f t="shared" si="1"/>
        <v>13517</v>
      </c>
      <c r="J13" s="25">
        <f t="shared" si="1"/>
        <v>14033</v>
      </c>
      <c r="K13" s="25">
        <f>IF(K9=0," --- ",ROUND(12*(1/K9*K11)+Q60,))</f>
        <v>13018</v>
      </c>
      <c r="L13" s="25">
        <f t="shared" si="1"/>
        <v>14989</v>
      </c>
      <c r="M13" s="25">
        <f t="shared" si="1"/>
        <v>13960</v>
      </c>
      <c r="N13" s="25">
        <f t="shared" si="1"/>
        <v>11773</v>
      </c>
      <c r="O13" s="107">
        <f t="shared" si="1"/>
        <v>14311</v>
      </c>
      <c r="P13" s="108">
        <f>ROUND(SUM(B13:O13)/COUNTIF(B13:O13,"&gt;0"),)</f>
        <v>13602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3027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2449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2781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17420</v>
      </c>
      <c r="C15" s="97">
        <f t="shared" ref="C15:P15" si="2">IF(C9=0," --- ",C13+C14)</f>
        <v>16768</v>
      </c>
      <c r="D15" s="97">
        <f t="shared" si="2"/>
        <v>15453</v>
      </c>
      <c r="E15" s="97">
        <f t="shared" si="2"/>
        <v>17076</v>
      </c>
      <c r="F15" s="97">
        <f t="shared" si="2"/>
        <v>16906</v>
      </c>
      <c r="G15" s="97">
        <f t="shared" si="2"/>
        <v>14236</v>
      </c>
      <c r="H15" s="97">
        <f t="shared" si="2"/>
        <v>15131</v>
      </c>
      <c r="I15" s="97">
        <f t="shared" si="2"/>
        <v>16294</v>
      </c>
      <c r="J15" s="97">
        <f t="shared" si="2"/>
        <v>17460</v>
      </c>
      <c r="K15" s="97">
        <f t="shared" si="2"/>
        <v>15702</v>
      </c>
      <c r="L15" s="97">
        <f t="shared" si="2"/>
        <v>17976</v>
      </c>
      <c r="M15" s="97">
        <f t="shared" si="2"/>
        <v>16866</v>
      </c>
      <c r="N15" s="97">
        <f t="shared" si="2"/>
        <v>15289</v>
      </c>
      <c r="O15" s="111">
        <f t="shared" si="2"/>
        <v>16779</v>
      </c>
      <c r="P15" s="108">
        <f t="shared" si="2"/>
        <v>16383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21.5</v>
      </c>
      <c r="C17" s="41">
        <v>22.66046511627907</v>
      </c>
      <c r="D17" s="41">
        <v>22.18</v>
      </c>
      <c r="E17" s="41">
        <v>21.24</v>
      </c>
      <c r="F17" s="41">
        <v>16.399999999999999</v>
      </c>
      <c r="G17" s="41">
        <v>22.97</v>
      </c>
      <c r="H17" s="41">
        <v>29.145313676438445</v>
      </c>
      <c r="I17" s="41">
        <v>22.29</v>
      </c>
      <c r="J17" s="41">
        <v>21.68</v>
      </c>
      <c r="K17" s="41">
        <v>23.338000000000001</v>
      </c>
      <c r="L17" s="41">
        <v>22.608459330143543</v>
      </c>
      <c r="M17" s="41">
        <v>21.99</v>
      </c>
      <c r="N17" s="41">
        <v>24</v>
      </c>
      <c r="O17" s="102">
        <v>21.63</v>
      </c>
      <c r="P17" s="115">
        <f t="shared" ref="P17:P20" si="3">SUM(B17:O17)/COUNTIF(B17:O17,"&gt;0")</f>
        <v>22.402302723061499</v>
      </c>
      <c r="R17" s="116"/>
      <c r="S17" s="116"/>
    </row>
    <row r="18" spans="1:23" s="21" customFormat="1" ht="30" customHeight="1">
      <c r="A18" s="20" t="s">
        <v>28</v>
      </c>
      <c r="B18" s="85">
        <v>62</v>
      </c>
      <c r="C18" s="42">
        <v>57.844200000000001</v>
      </c>
      <c r="D18" s="42">
        <v>71.700700000000012</v>
      </c>
      <c r="E18" s="42">
        <v>66</v>
      </c>
      <c r="F18" s="42">
        <v>68.430000000000007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65.393064285714289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14393</v>
      </c>
      <c r="C21" s="25">
        <f t="shared" ref="C21:O22" si="4">IF(C17=0," --- ",ROUND(12*(1/C17*C19),))</f>
        <v>14188</v>
      </c>
      <c r="D21" s="25">
        <f t="shared" si="4"/>
        <v>13079</v>
      </c>
      <c r="E21" s="25">
        <f t="shared" si="4"/>
        <v>14661</v>
      </c>
      <c r="F21" s="25">
        <f t="shared" si="4"/>
        <v>17634</v>
      </c>
      <c r="G21" s="25">
        <f t="shared" si="4"/>
        <v>12573</v>
      </c>
      <c r="H21" s="25">
        <f t="shared" si="4"/>
        <v>9651</v>
      </c>
      <c r="I21" s="25">
        <f t="shared" si="4"/>
        <v>13459</v>
      </c>
      <c r="J21" s="25">
        <f t="shared" si="4"/>
        <v>14070</v>
      </c>
      <c r="K21" s="25">
        <f t="shared" si="4"/>
        <v>12915</v>
      </c>
      <c r="L21" s="25">
        <f t="shared" si="4"/>
        <v>13620</v>
      </c>
      <c r="M21" s="25">
        <f t="shared" si="4"/>
        <v>13986</v>
      </c>
      <c r="N21" s="25">
        <f t="shared" si="4"/>
        <v>11600</v>
      </c>
      <c r="O21" s="107">
        <f t="shared" si="4"/>
        <v>14383</v>
      </c>
      <c r="P21" s="108">
        <f>ROUND(SUM(B21:O21)/COUNTIF(B21:O21,"&gt;0"),)</f>
        <v>13587</v>
      </c>
    </row>
    <row r="22" spans="1:23" s="106" customFormat="1" ht="30" customHeight="1" thickBot="1">
      <c r="A22" s="24" t="s">
        <v>98</v>
      </c>
      <c r="B22" s="97">
        <f>IF(B18=0," --- ",ROUND(12*(1/B18*B20),))</f>
        <v>3386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2438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2839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17779</v>
      </c>
      <c r="C23" s="97">
        <f t="shared" si="5"/>
        <v>17445</v>
      </c>
      <c r="D23" s="97">
        <f t="shared" si="5"/>
        <v>15605</v>
      </c>
      <c r="E23" s="97">
        <f t="shared" si="5"/>
        <v>17406</v>
      </c>
      <c r="F23" s="97">
        <f t="shared" si="5"/>
        <v>20072</v>
      </c>
      <c r="G23" s="97">
        <f t="shared" si="5"/>
        <v>14358</v>
      </c>
      <c r="H23" s="97">
        <f t="shared" si="5"/>
        <v>12769</v>
      </c>
      <c r="I23" s="97">
        <f t="shared" si="5"/>
        <v>16236</v>
      </c>
      <c r="J23" s="97">
        <f t="shared" si="5"/>
        <v>17624</v>
      </c>
      <c r="K23" s="97">
        <f t="shared" si="5"/>
        <v>15880</v>
      </c>
      <c r="L23" s="97">
        <f t="shared" si="5"/>
        <v>16575</v>
      </c>
      <c r="M23" s="97">
        <f t="shared" si="5"/>
        <v>16749</v>
      </c>
      <c r="N23" s="97">
        <f t="shared" si="5"/>
        <v>14354</v>
      </c>
      <c r="O23" s="111">
        <f t="shared" si="5"/>
        <v>17110</v>
      </c>
      <c r="P23" s="108">
        <f t="shared" si="5"/>
        <v>16426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22.325581395348838</v>
      </c>
      <c r="D25" s="41">
        <v>0</v>
      </c>
      <c r="E25" s="41">
        <v>0</v>
      </c>
      <c r="F25" s="41">
        <v>0</v>
      </c>
      <c r="G25" s="41">
        <v>22.97</v>
      </c>
      <c r="H25" s="41">
        <v>0</v>
      </c>
      <c r="I25" s="41">
        <v>22.285714285714285</v>
      </c>
      <c r="J25" s="41">
        <v>21.68</v>
      </c>
      <c r="K25" s="41">
        <v>23.338000000000001</v>
      </c>
      <c r="L25" s="41">
        <v>22.608459330143543</v>
      </c>
      <c r="M25" s="41">
        <v>21.99</v>
      </c>
      <c r="N25" s="41">
        <v>22.564593301435405</v>
      </c>
      <c r="O25" s="102">
        <v>22.09</v>
      </c>
      <c r="P25" s="115">
        <f t="shared" ref="P25:P28" si="6">SUM(B25:O25)/COUNTIF(B25:O25,"&gt;0")</f>
        <v>22.428038701404674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0</v>
      </c>
      <c r="E26" s="42">
        <v>0</v>
      </c>
      <c r="F26" s="42">
        <v>0</v>
      </c>
      <c r="G26" s="42">
        <v>97</v>
      </c>
      <c r="H26" s="42">
        <v>0</v>
      </c>
      <c r="I26" s="42">
        <v>63.05</v>
      </c>
      <c r="J26" s="42">
        <v>55</v>
      </c>
      <c r="K26" s="42">
        <v>54.56</v>
      </c>
      <c r="L26" s="42">
        <v>60.63</v>
      </c>
      <c r="M26" s="42">
        <v>61</v>
      </c>
      <c r="N26" s="42">
        <v>56</v>
      </c>
      <c r="O26" s="103">
        <v>70.900000000000006</v>
      </c>
      <c r="P26" s="117">
        <f t="shared" si="6"/>
        <v>63.872222222222227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0</v>
      </c>
      <c r="E27" s="43">
        <v>0</v>
      </c>
      <c r="F27" s="43">
        <v>0</v>
      </c>
      <c r="G27" s="43">
        <v>23177</v>
      </c>
      <c r="H27" s="43">
        <v>0</v>
      </c>
      <c r="I27" s="43">
        <v>24080</v>
      </c>
      <c r="J27" s="43">
        <v>24039</v>
      </c>
      <c r="K27" s="43">
        <v>23991</v>
      </c>
      <c r="L27" s="43">
        <v>24505</v>
      </c>
      <c r="M27" s="43">
        <v>24400</v>
      </c>
      <c r="N27" s="43">
        <v>21200</v>
      </c>
      <c r="O27" s="104">
        <v>24840</v>
      </c>
      <c r="P27" s="118">
        <f t="shared" si="6"/>
        <v>23945.333333333332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0</v>
      </c>
      <c r="E28" s="44">
        <v>0</v>
      </c>
      <c r="F28" s="44">
        <v>0</v>
      </c>
      <c r="G28" s="44">
        <v>11776</v>
      </c>
      <c r="H28" s="44">
        <v>0</v>
      </c>
      <c r="I28" s="44">
        <v>13286</v>
      </c>
      <c r="J28" s="44">
        <v>13216</v>
      </c>
      <c r="K28" s="44">
        <v>12735</v>
      </c>
      <c r="L28" s="44">
        <v>13807</v>
      </c>
      <c r="M28" s="44">
        <v>12790</v>
      </c>
      <c r="N28" s="44">
        <v>12664</v>
      </c>
      <c r="O28" s="105">
        <v>13440</v>
      </c>
      <c r="P28" s="119">
        <f t="shared" si="6"/>
        <v>13117.222222222223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13586</v>
      </c>
      <c r="D29" s="25" t="str">
        <f t="shared" si="7"/>
        <v xml:space="preserve"> --- </v>
      </c>
      <c r="E29" s="25" t="str">
        <f t="shared" si="7"/>
        <v xml:space="preserve"> --- </v>
      </c>
      <c r="F29" s="25" t="str">
        <f t="shared" si="7"/>
        <v xml:space="preserve"> --- </v>
      </c>
      <c r="G29" s="25">
        <f t="shared" si="7"/>
        <v>12108</v>
      </c>
      <c r="H29" s="25" t="str">
        <f t="shared" si="7"/>
        <v xml:space="preserve"> --- </v>
      </c>
      <c r="I29" s="25">
        <f t="shared" si="7"/>
        <v>12966</v>
      </c>
      <c r="J29" s="25">
        <f t="shared" si="7"/>
        <v>13306</v>
      </c>
      <c r="K29" s="25">
        <f t="shared" si="7"/>
        <v>12336</v>
      </c>
      <c r="L29" s="25">
        <f t="shared" si="7"/>
        <v>13007</v>
      </c>
      <c r="M29" s="25">
        <f t="shared" si="7"/>
        <v>13315</v>
      </c>
      <c r="N29" s="25">
        <f t="shared" si="7"/>
        <v>11274</v>
      </c>
      <c r="O29" s="107">
        <f t="shared" si="7"/>
        <v>13494</v>
      </c>
      <c r="P29" s="108">
        <f>ROUND(SUM(B29:O29)/COUNTIF(B29:O29,"&gt;0"),)</f>
        <v>12821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 t="str">
        <f t="shared" si="7"/>
        <v xml:space="preserve"> --- </v>
      </c>
      <c r="E30" s="97" t="str">
        <f t="shared" si="7"/>
        <v xml:space="preserve"> --- 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>
        <f t="shared" si="7"/>
        <v>2529</v>
      </c>
      <c r="J30" s="97">
        <f t="shared" si="7"/>
        <v>2883</v>
      </c>
      <c r="K30" s="97">
        <f t="shared" si="7"/>
        <v>2801</v>
      </c>
      <c r="L30" s="97">
        <f t="shared" si="7"/>
        <v>2733</v>
      </c>
      <c r="M30" s="97">
        <f t="shared" si="7"/>
        <v>2516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2549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16621</v>
      </c>
      <c r="D31" s="97" t="str">
        <f t="shared" si="8"/>
        <v xml:space="preserve"> --- </v>
      </c>
      <c r="E31" s="97" t="str">
        <f t="shared" si="8"/>
        <v xml:space="preserve"> --- </v>
      </c>
      <c r="F31" s="97" t="str">
        <f t="shared" si="8"/>
        <v xml:space="preserve"> --- </v>
      </c>
      <c r="G31" s="97">
        <f t="shared" si="8"/>
        <v>13565</v>
      </c>
      <c r="H31" s="97" t="str">
        <f t="shared" si="8"/>
        <v xml:space="preserve"> --- </v>
      </c>
      <c r="I31" s="97">
        <f t="shared" si="8"/>
        <v>15495</v>
      </c>
      <c r="J31" s="97">
        <f t="shared" si="8"/>
        <v>16189</v>
      </c>
      <c r="K31" s="97">
        <f t="shared" si="8"/>
        <v>15137</v>
      </c>
      <c r="L31" s="97">
        <f t="shared" si="8"/>
        <v>15740</v>
      </c>
      <c r="M31" s="97">
        <f t="shared" si="8"/>
        <v>15831</v>
      </c>
      <c r="N31" s="97">
        <f t="shared" si="8"/>
        <v>13988</v>
      </c>
      <c r="O31" s="111">
        <f t="shared" si="8"/>
        <v>15769</v>
      </c>
      <c r="P31" s="108">
        <f t="shared" si="8"/>
        <v>15370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50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19.8</v>
      </c>
      <c r="C37" s="41">
        <v>21.449955972996769</v>
      </c>
      <c r="D37" s="41">
        <v>21.01</v>
      </c>
      <c r="E37" s="41">
        <v>19.690000000000001</v>
      </c>
      <c r="F37" s="41">
        <v>20.03</v>
      </c>
      <c r="G37" s="41">
        <v>21.12</v>
      </c>
      <c r="H37" s="41">
        <v>21.093819542364436</v>
      </c>
      <c r="I37" s="41">
        <v>20.52</v>
      </c>
      <c r="J37" s="41">
        <v>18.23</v>
      </c>
      <c r="K37" s="41">
        <v>19.582999999999998</v>
      </c>
      <c r="L37" s="41">
        <v>18.500146756677431</v>
      </c>
      <c r="M37" s="41">
        <v>20.02</v>
      </c>
      <c r="N37" s="41">
        <v>19</v>
      </c>
      <c r="O37" s="102">
        <v>17.98</v>
      </c>
      <c r="P37" s="66">
        <f t="shared" ref="P37:P40" si="9">SUM(B37:O37)/COUNTIF(B37:O37,"&gt;0")</f>
        <v>19.859065876574189</v>
      </c>
    </row>
    <row r="38" spans="1:33" s="21" customFormat="1" ht="30" customHeight="1">
      <c r="A38" s="20" t="s">
        <v>28</v>
      </c>
      <c r="B38" s="94">
        <v>35.5</v>
      </c>
      <c r="C38" s="42">
        <v>34.3842</v>
      </c>
      <c r="D38" s="42">
        <v>44.800899999999999</v>
      </c>
      <c r="E38" s="42">
        <v>41.6</v>
      </c>
      <c r="F38" s="42">
        <v>67.025000000000006</v>
      </c>
      <c r="G38" s="42">
        <v>31.1</v>
      </c>
      <c r="H38" s="42">
        <v>39.724460999999998</v>
      </c>
      <c r="I38" s="42">
        <v>37.83</v>
      </c>
      <c r="J38" s="42">
        <v>30</v>
      </c>
      <c r="K38" s="42">
        <v>41.36</v>
      </c>
      <c r="L38" s="42">
        <v>40.53</v>
      </c>
      <c r="M38" s="42">
        <v>37</v>
      </c>
      <c r="N38" s="42">
        <v>50</v>
      </c>
      <c r="O38" s="103">
        <v>54.1</v>
      </c>
      <c r="P38" s="28">
        <f t="shared" si="9"/>
        <v>41.782468642857147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13112</v>
      </c>
      <c r="C41" s="25">
        <f t="shared" ref="C41:O42" si="10">IF(C37=0," --- ",ROUND(12*(1/C37*C39),))</f>
        <v>11978</v>
      </c>
      <c r="D41" s="25">
        <f t="shared" si="10"/>
        <v>11714</v>
      </c>
      <c r="E41" s="25">
        <f t="shared" si="10"/>
        <v>13780</v>
      </c>
      <c r="F41" s="25">
        <f t="shared" si="10"/>
        <v>12641</v>
      </c>
      <c r="G41" s="25">
        <f t="shared" si="10"/>
        <v>11814</v>
      </c>
      <c r="H41" s="25">
        <f t="shared" si="10"/>
        <v>13084</v>
      </c>
      <c r="I41" s="25">
        <f t="shared" si="10"/>
        <v>12330</v>
      </c>
      <c r="J41" s="25">
        <f t="shared" si="10"/>
        <v>13825</v>
      </c>
      <c r="K41" s="25">
        <f>IF(K37=0," --- ",ROUND(12*(1/K37*K39),))</f>
        <v>12721</v>
      </c>
      <c r="L41" s="25">
        <f t="shared" ref="L41:O41" si="11">IF(L37=0," --- ",ROUND(12*(1/L37*L39),))</f>
        <v>13999</v>
      </c>
      <c r="M41" s="25">
        <f t="shared" si="11"/>
        <v>13236</v>
      </c>
      <c r="N41" s="25">
        <f t="shared" si="11"/>
        <v>13035</v>
      </c>
      <c r="O41" s="107">
        <f t="shared" si="11"/>
        <v>14527</v>
      </c>
      <c r="P41" s="108">
        <f>ROUND(SUM(B41:O41)/COUNTIF(B41:O41,"&gt;0"),)</f>
        <v>12985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5286</v>
      </c>
      <c r="C42" s="97">
        <f t="shared" si="10"/>
        <v>5270</v>
      </c>
      <c r="D42" s="97">
        <f t="shared" si="10"/>
        <v>3800</v>
      </c>
      <c r="E42" s="97">
        <f t="shared" si="10"/>
        <v>3920</v>
      </c>
      <c r="F42" s="97">
        <f t="shared" si="10"/>
        <v>2435</v>
      </c>
      <c r="G42" s="97">
        <f t="shared" si="10"/>
        <v>5053</v>
      </c>
      <c r="H42" s="97">
        <f t="shared" si="10"/>
        <v>4833</v>
      </c>
      <c r="I42" s="97">
        <f t="shared" si="10"/>
        <v>4688</v>
      </c>
      <c r="J42" s="97">
        <f t="shared" si="10"/>
        <v>6284</v>
      </c>
      <c r="K42" s="97">
        <f t="shared" si="10"/>
        <v>3940</v>
      </c>
      <c r="L42" s="97">
        <f t="shared" si="10"/>
        <v>4558</v>
      </c>
      <c r="M42" s="97">
        <f t="shared" si="10"/>
        <v>4869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4406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18398</v>
      </c>
      <c r="C43" s="97">
        <f t="shared" ref="C43:P43" si="12">IF(C37=0," --- ",C41+C42)</f>
        <v>17248</v>
      </c>
      <c r="D43" s="97">
        <f t="shared" si="12"/>
        <v>15514</v>
      </c>
      <c r="E43" s="97">
        <f t="shared" si="12"/>
        <v>17700</v>
      </c>
      <c r="F43" s="97">
        <f t="shared" si="12"/>
        <v>15076</v>
      </c>
      <c r="G43" s="97">
        <f t="shared" si="12"/>
        <v>16867</v>
      </c>
      <c r="H43" s="97">
        <f t="shared" si="12"/>
        <v>17917</v>
      </c>
      <c r="I43" s="97">
        <f t="shared" si="12"/>
        <v>17018</v>
      </c>
      <c r="J43" s="97">
        <f t="shared" si="12"/>
        <v>20109</v>
      </c>
      <c r="K43" s="97">
        <f t="shared" si="12"/>
        <v>16661</v>
      </c>
      <c r="L43" s="97">
        <f t="shared" si="12"/>
        <v>18557</v>
      </c>
      <c r="M43" s="97">
        <f t="shared" si="12"/>
        <v>18105</v>
      </c>
      <c r="N43" s="97">
        <f t="shared" si="12"/>
        <v>16551</v>
      </c>
      <c r="O43" s="111">
        <f t="shared" si="12"/>
        <v>17761</v>
      </c>
      <c r="P43" s="108">
        <f t="shared" si="12"/>
        <v>17391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19.8</v>
      </c>
      <c r="C45" s="41">
        <v>21.449955972996769</v>
      </c>
      <c r="D45" s="41">
        <v>21.01</v>
      </c>
      <c r="E45" s="41">
        <v>19.690000000000001</v>
      </c>
      <c r="F45" s="41">
        <v>18.010000000000002</v>
      </c>
      <c r="G45" s="41">
        <v>21.12</v>
      </c>
      <c r="H45" s="41">
        <v>26.818479124048874</v>
      </c>
      <c r="I45" s="41">
        <v>21.13</v>
      </c>
      <c r="J45" s="41">
        <v>18.23</v>
      </c>
      <c r="K45" s="41">
        <v>20</v>
      </c>
      <c r="L45" s="41">
        <v>20.710302318755502</v>
      </c>
      <c r="M45" s="41">
        <v>20.02</v>
      </c>
      <c r="N45" s="41">
        <v>19</v>
      </c>
      <c r="O45" s="102">
        <v>17.98</v>
      </c>
      <c r="P45" s="115">
        <f t="shared" ref="P45:P48" si="13">SUM(B45:O45)/COUNTIF(B45:O45,"&gt;0")</f>
        <v>20.35490981541437</v>
      </c>
      <c r="R45" s="116"/>
      <c r="S45" s="116"/>
    </row>
    <row r="46" spans="1:33" s="21" customFormat="1" ht="30" customHeight="1">
      <c r="A46" s="20" t="s">
        <v>28</v>
      </c>
      <c r="B46" s="85">
        <v>35.5</v>
      </c>
      <c r="C46" s="42">
        <v>34.3842</v>
      </c>
      <c r="D46" s="42">
        <v>44.800899999999999</v>
      </c>
      <c r="E46" s="42">
        <v>41.6</v>
      </c>
      <c r="F46" s="42">
        <v>59.2</v>
      </c>
      <c r="G46" s="42">
        <v>31.1</v>
      </c>
      <c r="H46" s="42">
        <v>39.724460999999998</v>
      </c>
      <c r="I46" s="42">
        <v>37.83</v>
      </c>
      <c r="J46" s="42">
        <v>30</v>
      </c>
      <c r="K46" s="42">
        <v>39.39</v>
      </c>
      <c r="L46" s="42">
        <v>39.74</v>
      </c>
      <c r="M46" s="42">
        <v>37</v>
      </c>
      <c r="N46" s="42">
        <v>37</v>
      </c>
      <c r="O46" s="103">
        <v>54.1</v>
      </c>
      <c r="P46" s="117">
        <f t="shared" si="13"/>
        <v>40.097825785714285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13112</v>
      </c>
      <c r="C49" s="25">
        <f t="shared" ref="C49:O50" si="14">IF(C45=0," --- ",ROUND(12*(1/C45*C47),))</f>
        <v>12278</v>
      </c>
      <c r="D49" s="25">
        <f t="shared" si="14"/>
        <v>11714</v>
      </c>
      <c r="E49" s="25">
        <f t="shared" si="14"/>
        <v>13834</v>
      </c>
      <c r="F49" s="25">
        <f t="shared" si="14"/>
        <v>14059</v>
      </c>
      <c r="G49" s="25">
        <f t="shared" si="14"/>
        <v>11489</v>
      </c>
      <c r="H49" s="25">
        <f t="shared" si="14"/>
        <v>10488</v>
      </c>
      <c r="I49" s="25">
        <f t="shared" si="14"/>
        <v>12282</v>
      </c>
      <c r="J49" s="25">
        <f t="shared" si="14"/>
        <v>14201</v>
      </c>
      <c r="K49" s="25">
        <f t="shared" si="14"/>
        <v>12720</v>
      </c>
      <c r="L49" s="25">
        <f t="shared" si="14"/>
        <v>12674</v>
      </c>
      <c r="M49" s="25">
        <f t="shared" si="14"/>
        <v>13230</v>
      </c>
      <c r="N49" s="25">
        <f t="shared" si="14"/>
        <v>13089</v>
      </c>
      <c r="O49" s="107">
        <f t="shared" si="14"/>
        <v>14600</v>
      </c>
      <c r="P49" s="108">
        <f>ROUND(SUM(B49:O49)/COUNTIF(B49:O49,"&gt;0"),)</f>
        <v>12841</v>
      </c>
    </row>
    <row r="50" spans="1:23" s="106" customFormat="1" ht="30" customHeight="1" thickBot="1">
      <c r="A50" s="24" t="s">
        <v>98</v>
      </c>
      <c r="B50" s="97">
        <f>IF(B46=0," --- ",ROUND(12*(1/B46*B48),))</f>
        <v>5913</v>
      </c>
      <c r="C50" s="97">
        <f t="shared" si="14"/>
        <v>5479</v>
      </c>
      <c r="D50" s="97">
        <f t="shared" si="14"/>
        <v>4043</v>
      </c>
      <c r="E50" s="97">
        <f t="shared" si="14"/>
        <v>4356</v>
      </c>
      <c r="F50" s="97">
        <f t="shared" si="14"/>
        <v>2818</v>
      </c>
      <c r="G50" s="97">
        <f t="shared" si="14"/>
        <v>5567</v>
      </c>
      <c r="H50" s="97">
        <f t="shared" si="14"/>
        <v>4876</v>
      </c>
      <c r="I50" s="97">
        <f t="shared" si="14"/>
        <v>4688</v>
      </c>
      <c r="J50" s="97">
        <f t="shared" si="14"/>
        <v>6516</v>
      </c>
      <c r="K50" s="97">
        <f t="shared" si="14"/>
        <v>4354</v>
      </c>
      <c r="L50" s="97">
        <f t="shared" si="14"/>
        <v>4509</v>
      </c>
      <c r="M50" s="97">
        <f t="shared" si="14"/>
        <v>4554</v>
      </c>
      <c r="N50" s="97">
        <f t="shared" si="14"/>
        <v>4615</v>
      </c>
      <c r="O50" s="111">
        <f t="shared" si="14"/>
        <v>3574</v>
      </c>
      <c r="P50" s="108">
        <f>ROUND(SUM(B50:O50)/COUNTIF(B50:O50,"&gt;0"),)</f>
        <v>4704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19025</v>
      </c>
      <c r="C51" s="97">
        <f t="shared" si="15"/>
        <v>17757</v>
      </c>
      <c r="D51" s="97">
        <f t="shared" si="15"/>
        <v>15757</v>
      </c>
      <c r="E51" s="97">
        <f t="shared" si="15"/>
        <v>18190</v>
      </c>
      <c r="F51" s="97">
        <f t="shared" si="15"/>
        <v>16877</v>
      </c>
      <c r="G51" s="97">
        <f t="shared" si="15"/>
        <v>17056</v>
      </c>
      <c r="H51" s="97">
        <f t="shared" si="15"/>
        <v>15364</v>
      </c>
      <c r="I51" s="97">
        <f t="shared" si="15"/>
        <v>16970</v>
      </c>
      <c r="J51" s="97">
        <f t="shared" si="15"/>
        <v>20717</v>
      </c>
      <c r="K51" s="97">
        <f t="shared" si="15"/>
        <v>17074</v>
      </c>
      <c r="L51" s="97">
        <f t="shared" si="15"/>
        <v>17183</v>
      </c>
      <c r="M51" s="97">
        <f t="shared" si="15"/>
        <v>17784</v>
      </c>
      <c r="N51" s="97">
        <f t="shared" si="15"/>
        <v>17704</v>
      </c>
      <c r="O51" s="111">
        <f t="shared" si="15"/>
        <v>18174</v>
      </c>
      <c r="P51" s="108">
        <f t="shared" si="15"/>
        <v>17545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21.132961549750515</v>
      </c>
      <c r="D53" s="41">
        <v>0</v>
      </c>
      <c r="E53" s="41">
        <v>0</v>
      </c>
      <c r="F53" s="41">
        <v>0</v>
      </c>
      <c r="G53" s="41">
        <v>21.12</v>
      </c>
      <c r="H53" s="41">
        <v>0</v>
      </c>
      <c r="I53" s="41">
        <v>21.13</v>
      </c>
      <c r="J53" s="41">
        <v>18.23</v>
      </c>
      <c r="K53" s="41">
        <v>20</v>
      </c>
      <c r="L53" s="41">
        <v>20.710302318755502</v>
      </c>
      <c r="M53" s="41">
        <v>20.02</v>
      </c>
      <c r="N53" s="41">
        <v>19.724097446433813</v>
      </c>
      <c r="O53" s="102">
        <v>20.32</v>
      </c>
      <c r="P53" s="115">
        <f t="shared" ref="P53:P56" si="16">SUM(B53:O53)/COUNTIF(B53:O53,"&gt;0")</f>
        <v>20.265262368326646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33.71</v>
      </c>
      <c r="D54" s="42">
        <v>0</v>
      </c>
      <c r="E54" s="42">
        <v>0</v>
      </c>
      <c r="F54" s="42">
        <v>0</v>
      </c>
      <c r="G54" s="42">
        <v>31.1</v>
      </c>
      <c r="H54" s="42">
        <v>0</v>
      </c>
      <c r="I54" s="42">
        <v>37.83</v>
      </c>
      <c r="J54" s="42">
        <v>30</v>
      </c>
      <c r="K54" s="42">
        <v>26.81</v>
      </c>
      <c r="L54" s="42">
        <v>39.74</v>
      </c>
      <c r="M54" s="42">
        <v>37</v>
      </c>
      <c r="N54" s="42">
        <v>33.6</v>
      </c>
      <c r="O54" s="103">
        <v>54.1</v>
      </c>
      <c r="P54" s="117">
        <f t="shared" si="16"/>
        <v>35.987777777777779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0</v>
      </c>
      <c r="E55" s="43">
        <v>0</v>
      </c>
      <c r="F55" s="43">
        <v>0</v>
      </c>
      <c r="G55" s="43">
        <v>18823</v>
      </c>
      <c r="H55" s="43">
        <v>0</v>
      </c>
      <c r="I55" s="43">
        <v>20655</v>
      </c>
      <c r="J55" s="43">
        <v>21162</v>
      </c>
      <c r="K55" s="43">
        <v>20222</v>
      </c>
      <c r="L55" s="43">
        <v>20994</v>
      </c>
      <c r="M55" s="43">
        <v>21400</v>
      </c>
      <c r="N55" s="43">
        <v>21200</v>
      </c>
      <c r="O55" s="104">
        <v>20290</v>
      </c>
      <c r="P55" s="118">
        <f t="shared" si="16"/>
        <v>20605.666666666668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0</v>
      </c>
      <c r="E56" s="44">
        <v>0</v>
      </c>
      <c r="F56" s="44">
        <v>0</v>
      </c>
      <c r="G56" s="44">
        <v>11776</v>
      </c>
      <c r="H56" s="44">
        <v>0</v>
      </c>
      <c r="I56" s="44">
        <v>13591</v>
      </c>
      <c r="J56" s="44">
        <v>13216</v>
      </c>
      <c r="K56" s="44">
        <v>12735</v>
      </c>
      <c r="L56" s="44">
        <v>13807</v>
      </c>
      <c r="M56" s="44">
        <v>12790</v>
      </c>
      <c r="N56" s="44">
        <v>12664</v>
      </c>
      <c r="O56" s="105">
        <v>13440</v>
      </c>
      <c r="P56" s="119">
        <f t="shared" si="16"/>
        <v>13151.111111111111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11757</v>
      </c>
      <c r="D57" s="25" t="str">
        <f t="shared" si="17"/>
        <v xml:space="preserve"> --- </v>
      </c>
      <c r="E57" s="25" t="str">
        <f t="shared" si="17"/>
        <v xml:space="preserve"> --- </v>
      </c>
      <c r="F57" s="25" t="str">
        <f t="shared" si="17"/>
        <v xml:space="preserve"> --- </v>
      </c>
      <c r="G57" s="25">
        <f t="shared" si="17"/>
        <v>10695</v>
      </c>
      <c r="H57" s="25" t="str">
        <f t="shared" si="17"/>
        <v xml:space="preserve"> --- </v>
      </c>
      <c r="I57" s="25">
        <f t="shared" si="17"/>
        <v>11730</v>
      </c>
      <c r="J57" s="25">
        <f t="shared" si="17"/>
        <v>13930</v>
      </c>
      <c r="K57" s="25">
        <f t="shared" si="17"/>
        <v>12133</v>
      </c>
      <c r="L57" s="25">
        <f t="shared" si="17"/>
        <v>12164</v>
      </c>
      <c r="M57" s="25">
        <f t="shared" si="17"/>
        <v>12827</v>
      </c>
      <c r="N57" s="25">
        <f t="shared" si="17"/>
        <v>12898</v>
      </c>
      <c r="O57" s="107">
        <f t="shared" si="17"/>
        <v>11982</v>
      </c>
      <c r="P57" s="108">
        <f>ROUND(SUM(B57:O57)/COUNTIF(B57:O57,"&gt;0"),)</f>
        <v>12235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5105</v>
      </c>
      <c r="D58" s="97" t="str">
        <f t="shared" si="17"/>
        <v xml:space="preserve"> --- </v>
      </c>
      <c r="E58" s="97" t="str">
        <f t="shared" si="17"/>
        <v xml:space="preserve"> --- </v>
      </c>
      <c r="F58" s="97" t="str">
        <f t="shared" si="17"/>
        <v xml:space="preserve"> --- </v>
      </c>
      <c r="G58" s="97">
        <f t="shared" si="17"/>
        <v>4544</v>
      </c>
      <c r="H58" s="97" t="str">
        <f t="shared" si="17"/>
        <v xml:space="preserve"> --- </v>
      </c>
      <c r="I58" s="97">
        <f t="shared" si="17"/>
        <v>4311</v>
      </c>
      <c r="J58" s="97">
        <f t="shared" si="17"/>
        <v>5286</v>
      </c>
      <c r="K58" s="97">
        <f t="shared" si="17"/>
        <v>5700</v>
      </c>
      <c r="L58" s="97">
        <f t="shared" si="17"/>
        <v>4169</v>
      </c>
      <c r="M58" s="97">
        <f t="shared" si="17"/>
        <v>4148</v>
      </c>
      <c r="N58" s="97">
        <f t="shared" si="17"/>
        <v>4523</v>
      </c>
      <c r="O58" s="111">
        <f t="shared" si="17"/>
        <v>2981</v>
      </c>
      <c r="P58" s="108">
        <f>ROUND(SUM(B58:O58)/COUNTIF(B58:O58,"&gt;0"),)</f>
        <v>4530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16862</v>
      </c>
      <c r="D59" s="97" t="str">
        <f t="shared" si="18"/>
        <v xml:space="preserve"> --- </v>
      </c>
      <c r="E59" s="97" t="str">
        <f t="shared" si="18"/>
        <v xml:space="preserve"> --- </v>
      </c>
      <c r="F59" s="97" t="str">
        <f t="shared" si="18"/>
        <v xml:space="preserve"> --- </v>
      </c>
      <c r="G59" s="97">
        <f t="shared" si="18"/>
        <v>15239</v>
      </c>
      <c r="H59" s="97" t="str">
        <f t="shared" si="18"/>
        <v xml:space="preserve"> --- </v>
      </c>
      <c r="I59" s="97">
        <f t="shared" si="18"/>
        <v>16041</v>
      </c>
      <c r="J59" s="97">
        <f t="shared" si="18"/>
        <v>19216</v>
      </c>
      <c r="K59" s="97">
        <f t="shared" si="18"/>
        <v>17833</v>
      </c>
      <c r="L59" s="97">
        <f t="shared" si="18"/>
        <v>16333</v>
      </c>
      <c r="M59" s="97">
        <f t="shared" si="18"/>
        <v>16975</v>
      </c>
      <c r="N59" s="97">
        <f t="shared" si="18"/>
        <v>17421</v>
      </c>
      <c r="O59" s="111">
        <f t="shared" si="18"/>
        <v>14963</v>
      </c>
      <c r="P59" s="108">
        <f t="shared" si="18"/>
        <v>16765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196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-3.8976599943614332</v>
      </c>
      <c r="D66" s="32">
        <f t="shared" si="19"/>
        <v>0</v>
      </c>
      <c r="E66" s="32">
        <f t="shared" si="19"/>
        <v>-0.38196575949798728</v>
      </c>
      <c r="F66" s="32">
        <f t="shared" si="19"/>
        <v>-18.016332085743443</v>
      </c>
      <c r="G66" s="32">
        <f t="shared" si="19"/>
        <v>0.34200270420743095</v>
      </c>
      <c r="H66" s="32">
        <f t="shared" si="19"/>
        <v>24.753911511760435</v>
      </c>
      <c r="I66" s="32">
        <f t="shared" si="19"/>
        <v>0.43093840552789686</v>
      </c>
      <c r="J66" s="32">
        <f t="shared" si="19"/>
        <v>-0.26297085998578495</v>
      </c>
      <c r="K66" s="32">
        <f t="shared" si="19"/>
        <v>0.79752226093690126</v>
      </c>
      <c r="L66" s="32">
        <f t="shared" si="19"/>
        <v>10.051395007342137</v>
      </c>
      <c r="M66" s="32">
        <f t="shared" si="19"/>
        <v>-0.18590018590019497</v>
      </c>
      <c r="N66" s="32">
        <f t="shared" si="19"/>
        <v>1.4913793103448256</v>
      </c>
      <c r="O66" s="130">
        <f t="shared" si="19"/>
        <v>-0.50059097545714337</v>
      </c>
      <c r="P66" s="131">
        <f t="shared" si="19"/>
        <v>0.11039964672112035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4.4310319446489075</v>
      </c>
      <c r="D67" s="133" t="str">
        <f t="shared" si="20"/>
        <v xml:space="preserve"> --- </v>
      </c>
      <c r="E67" s="133" t="str">
        <f t="shared" si="20"/>
        <v xml:space="preserve"> --- </v>
      </c>
      <c r="F67" s="133" t="str">
        <f t="shared" si="20"/>
        <v xml:space="preserve"> --- </v>
      </c>
      <c r="G67" s="133">
        <f t="shared" si="20"/>
        <v>3.8404360753220885</v>
      </c>
      <c r="H67" s="133" t="str">
        <f t="shared" si="20"/>
        <v xml:space="preserve"> --- </v>
      </c>
      <c r="I67" s="133">
        <f t="shared" si="20"/>
        <v>3.8022520438068881</v>
      </c>
      <c r="J67" s="133">
        <f t="shared" si="20"/>
        <v>5.7417706297910627</v>
      </c>
      <c r="K67" s="133">
        <f t="shared" si="20"/>
        <v>4.6935797665369705</v>
      </c>
      <c r="L67" s="133">
        <f t="shared" si="20"/>
        <v>4.7128469285769228</v>
      </c>
      <c r="M67" s="133">
        <f t="shared" si="20"/>
        <v>5.0394292151708697</v>
      </c>
      <c r="N67" s="133">
        <f t="shared" si="20"/>
        <v>2.8916090118857625</v>
      </c>
      <c r="O67" s="134">
        <f t="shared" si="20"/>
        <v>6.5881132355120684</v>
      </c>
      <c r="P67" s="135">
        <f t="shared" si="20"/>
        <v>5.9745729662272709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-553</v>
      </c>
      <c r="D69" s="33">
        <f t="shared" si="21"/>
        <v>0</v>
      </c>
      <c r="E69" s="33">
        <f t="shared" si="21"/>
        <v>-56</v>
      </c>
      <c r="F69" s="33">
        <f t="shared" si="21"/>
        <v>-3177</v>
      </c>
      <c r="G69" s="33">
        <f t="shared" si="21"/>
        <v>43</v>
      </c>
      <c r="H69" s="33">
        <f t="shared" si="21"/>
        <v>2389</v>
      </c>
      <c r="I69" s="33">
        <f t="shared" si="21"/>
        <v>58</v>
      </c>
      <c r="J69" s="33">
        <f t="shared" si="21"/>
        <v>-37</v>
      </c>
      <c r="K69" s="33">
        <f t="shared" si="21"/>
        <v>103</v>
      </c>
      <c r="L69" s="33">
        <f t="shared" si="21"/>
        <v>1369</v>
      </c>
      <c r="M69" s="33">
        <f t="shared" si="21"/>
        <v>-26</v>
      </c>
      <c r="N69" s="33">
        <f t="shared" si="21"/>
        <v>173</v>
      </c>
      <c r="O69" s="140">
        <f t="shared" si="21"/>
        <v>-72</v>
      </c>
      <c r="P69" s="141">
        <f t="shared" si="21"/>
        <v>15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602</v>
      </c>
      <c r="D70" s="143" t="str">
        <f t="shared" si="22"/>
        <v xml:space="preserve"> --- </v>
      </c>
      <c r="E70" s="143" t="str">
        <f t="shared" si="22"/>
        <v xml:space="preserve"> --- </v>
      </c>
      <c r="F70" s="143" t="str">
        <f t="shared" si="22"/>
        <v xml:space="preserve"> --- </v>
      </c>
      <c r="G70" s="143">
        <f t="shared" si="22"/>
        <v>465</v>
      </c>
      <c r="H70" s="143" t="str">
        <f t="shared" si="22"/>
        <v xml:space="preserve"> --- </v>
      </c>
      <c r="I70" s="143">
        <f t="shared" si="22"/>
        <v>493</v>
      </c>
      <c r="J70" s="143">
        <f t="shared" si="22"/>
        <v>764</v>
      </c>
      <c r="K70" s="143">
        <f t="shared" si="22"/>
        <v>579</v>
      </c>
      <c r="L70" s="143">
        <f t="shared" si="22"/>
        <v>613</v>
      </c>
      <c r="M70" s="143">
        <f t="shared" si="22"/>
        <v>671</v>
      </c>
      <c r="N70" s="143">
        <f t="shared" si="22"/>
        <v>326</v>
      </c>
      <c r="O70" s="144">
        <f t="shared" si="22"/>
        <v>889</v>
      </c>
      <c r="P70" s="145">
        <f t="shared" si="22"/>
        <v>766</v>
      </c>
    </row>
    <row r="72" spans="1:16" ht="13.5" thickBot="1">
      <c r="P72" s="36" t="s">
        <v>195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-10.602480803307728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0.45118949958981602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-2.0429728777738632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 t="str">
        <f t="shared" si="24"/>
        <v xml:space="preserve"> --- </v>
      </c>
      <c r="E76" s="133" t="str">
        <f t="shared" si="24"/>
        <v xml:space="preserve"> --- 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>
        <f t="shared" si="24"/>
        <v>9.8062475286674555</v>
      </c>
      <c r="J76" s="133">
        <f t="shared" si="24"/>
        <v>23.274366978841485</v>
      </c>
      <c r="K76" s="133">
        <f t="shared" si="24"/>
        <v>5.8550517672259872</v>
      </c>
      <c r="L76" s="133">
        <f t="shared" si="24"/>
        <v>8.1229418221734306</v>
      </c>
      <c r="M76" s="133">
        <f t="shared" si="24"/>
        <v>9.8171701112877514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11.377010592389183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-359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11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-58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 t="str">
        <f t="shared" si="26"/>
        <v xml:space="preserve"> --- </v>
      </c>
      <c r="E79" s="143" t="str">
        <f t="shared" si="26"/>
        <v xml:space="preserve"> --- 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>
        <f t="shared" si="26"/>
        <v>248</v>
      </c>
      <c r="J79" s="143">
        <f t="shared" si="26"/>
        <v>671</v>
      </c>
      <c r="K79" s="143">
        <f t="shared" si="26"/>
        <v>164</v>
      </c>
      <c r="L79" s="143">
        <f t="shared" si="26"/>
        <v>222</v>
      </c>
      <c r="M79" s="143">
        <f t="shared" si="26"/>
        <v>247</v>
      </c>
      <c r="N79" s="143">
        <f t="shared" si="26"/>
        <v>40</v>
      </c>
      <c r="O79" s="144">
        <f t="shared" si="26"/>
        <v>452</v>
      </c>
      <c r="P79" s="145">
        <f t="shared" si="26"/>
        <v>290</v>
      </c>
    </row>
    <row r="81" spans="16:16">
      <c r="P81" s="146" t="s">
        <v>51</v>
      </c>
    </row>
    <row r="124" spans="1:16" ht="21" thickBot="1">
      <c r="A124" s="127" t="s">
        <v>112</v>
      </c>
      <c r="P124" s="36" t="s">
        <v>194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-2.4433946896888727</v>
      </c>
      <c r="D127" s="32">
        <f t="shared" si="27"/>
        <v>0</v>
      </c>
      <c r="E127" s="32">
        <f t="shared" si="27"/>
        <v>-0.39034263408991876</v>
      </c>
      <c r="F127" s="32">
        <f t="shared" si="27"/>
        <v>-10.086065865282023</v>
      </c>
      <c r="G127" s="32">
        <f t="shared" si="27"/>
        <v>2.8287927582905326</v>
      </c>
      <c r="H127" s="32">
        <f t="shared" si="27"/>
        <v>24.752097635392829</v>
      </c>
      <c r="I127" s="32">
        <f t="shared" si="27"/>
        <v>0.39081582804104187</v>
      </c>
      <c r="J127" s="32">
        <f t="shared" si="27"/>
        <v>-2.6477008661361765</v>
      </c>
      <c r="K127" s="32">
        <f t="shared" si="27"/>
        <v>7.8616352201237305E-3</v>
      </c>
      <c r="L127" s="32">
        <f t="shared" si="27"/>
        <v>10.454473725737728</v>
      </c>
      <c r="M127" s="32">
        <f t="shared" si="27"/>
        <v>4.5351473922906393E-2</v>
      </c>
      <c r="N127" s="32">
        <f t="shared" si="27"/>
        <v>-0.41256016502406112</v>
      </c>
      <c r="O127" s="130">
        <f t="shared" si="27"/>
        <v>-0.5</v>
      </c>
      <c r="P127" s="131">
        <f t="shared" si="27"/>
        <v>1.1214079900319263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4.4314025686824863</v>
      </c>
      <c r="D128" s="133" t="str">
        <f t="shared" si="28"/>
        <v xml:space="preserve"> --- </v>
      </c>
      <c r="E128" s="133" t="str">
        <f t="shared" si="28"/>
        <v xml:space="preserve"> --- </v>
      </c>
      <c r="F128" s="133" t="str">
        <f t="shared" si="28"/>
        <v xml:space="preserve"> --- </v>
      </c>
      <c r="G128" s="133">
        <f t="shared" si="28"/>
        <v>7.4240299205235942</v>
      </c>
      <c r="H128" s="133" t="str">
        <f t="shared" si="28"/>
        <v xml:space="preserve"> --- </v>
      </c>
      <c r="I128" s="133">
        <f t="shared" si="28"/>
        <v>4.7058823529411882</v>
      </c>
      <c r="J128" s="133">
        <f t="shared" si="28"/>
        <v>1.9454414931801836</v>
      </c>
      <c r="K128" s="133">
        <f t="shared" si="28"/>
        <v>4.8380450012362957</v>
      </c>
      <c r="L128" s="133">
        <f t="shared" si="28"/>
        <v>4.1926997698125632</v>
      </c>
      <c r="M128" s="133">
        <f t="shared" si="28"/>
        <v>3.1418102440165114</v>
      </c>
      <c r="N128" s="133">
        <f t="shared" si="28"/>
        <v>1.4808497441463686</v>
      </c>
      <c r="O128" s="134">
        <f t="shared" si="28"/>
        <v>21.849440827908538</v>
      </c>
      <c r="P128" s="135">
        <f t="shared" si="28"/>
        <v>4.9530036779730153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-300</v>
      </c>
      <c r="D130" s="33">
        <f t="shared" si="29"/>
        <v>0</v>
      </c>
      <c r="E130" s="33">
        <f t="shared" si="29"/>
        <v>-54</v>
      </c>
      <c r="F130" s="33">
        <f t="shared" si="29"/>
        <v>-1418</v>
      </c>
      <c r="G130" s="33">
        <f t="shared" si="29"/>
        <v>325</v>
      </c>
      <c r="H130" s="33">
        <f t="shared" si="29"/>
        <v>2596</v>
      </c>
      <c r="I130" s="33">
        <f t="shared" si="29"/>
        <v>48</v>
      </c>
      <c r="J130" s="33">
        <f t="shared" si="29"/>
        <v>-376</v>
      </c>
      <c r="K130" s="33">
        <f t="shared" si="29"/>
        <v>1</v>
      </c>
      <c r="L130" s="33">
        <f t="shared" si="29"/>
        <v>1325</v>
      </c>
      <c r="M130" s="33">
        <f t="shared" si="29"/>
        <v>6</v>
      </c>
      <c r="N130" s="33">
        <f t="shared" si="29"/>
        <v>-54</v>
      </c>
      <c r="O130" s="140">
        <f t="shared" si="29"/>
        <v>-73</v>
      </c>
      <c r="P130" s="141">
        <f t="shared" si="29"/>
        <v>144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521</v>
      </c>
      <c r="D131" s="143" t="str">
        <f t="shared" si="30"/>
        <v xml:space="preserve"> --- </v>
      </c>
      <c r="E131" s="143" t="str">
        <f t="shared" si="30"/>
        <v xml:space="preserve"> --- </v>
      </c>
      <c r="F131" s="143" t="str">
        <f t="shared" si="30"/>
        <v xml:space="preserve"> --- </v>
      </c>
      <c r="G131" s="143">
        <f t="shared" si="30"/>
        <v>794</v>
      </c>
      <c r="H131" s="143" t="str">
        <f t="shared" si="30"/>
        <v xml:space="preserve"> --- </v>
      </c>
      <c r="I131" s="143">
        <f t="shared" si="30"/>
        <v>552</v>
      </c>
      <c r="J131" s="143">
        <f t="shared" si="30"/>
        <v>271</v>
      </c>
      <c r="K131" s="143">
        <f t="shared" si="30"/>
        <v>587</v>
      </c>
      <c r="L131" s="143">
        <f t="shared" si="30"/>
        <v>510</v>
      </c>
      <c r="M131" s="143">
        <f t="shared" si="30"/>
        <v>403</v>
      </c>
      <c r="N131" s="143">
        <f t="shared" si="30"/>
        <v>191</v>
      </c>
      <c r="O131" s="144">
        <f t="shared" si="30"/>
        <v>2618</v>
      </c>
      <c r="P131" s="145">
        <f t="shared" si="30"/>
        <v>606</v>
      </c>
    </row>
    <row r="133" spans="1:16" ht="13.5" thickBot="1">
      <c r="P133" s="36" t="s">
        <v>193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-10.603754439370888</v>
      </c>
      <c r="C136" s="32">
        <f t="shared" ref="C136:P136" si="31">IF(OR(C42=" --- ",C50=" --- ")," --- ",C42/C50*100-100)</f>
        <v>-3.8145647015878836</v>
      </c>
      <c r="D136" s="32">
        <f t="shared" si="31"/>
        <v>-6.0103883255008697</v>
      </c>
      <c r="E136" s="32">
        <f t="shared" si="31"/>
        <v>-10.009182736455472</v>
      </c>
      <c r="F136" s="32">
        <f t="shared" si="31"/>
        <v>-13.59119943222143</v>
      </c>
      <c r="G136" s="32">
        <f t="shared" si="31"/>
        <v>-9.232980061074187</v>
      </c>
      <c r="H136" s="32">
        <f t="shared" si="31"/>
        <v>-0.88187038556193897</v>
      </c>
      <c r="I136" s="32">
        <f t="shared" si="31"/>
        <v>0</v>
      </c>
      <c r="J136" s="32">
        <f t="shared" si="31"/>
        <v>-3.5604665438919625</v>
      </c>
      <c r="K136" s="32">
        <f t="shared" si="31"/>
        <v>-9.5084979329352279</v>
      </c>
      <c r="L136" s="32">
        <f t="shared" si="31"/>
        <v>1.086715457972943</v>
      </c>
      <c r="M136" s="32">
        <f t="shared" si="31"/>
        <v>6.9169960474308283</v>
      </c>
      <c r="N136" s="32">
        <f t="shared" si="31"/>
        <v>-23.813651137594803</v>
      </c>
      <c r="O136" s="130">
        <f t="shared" si="31"/>
        <v>-9.513150531617228</v>
      </c>
      <c r="P136" s="131">
        <f t="shared" si="31"/>
        <v>-6.3350340136054513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7.3261508325171292</v>
      </c>
      <c r="D137" s="133" t="str">
        <f t="shared" si="32"/>
        <v xml:space="preserve"> --- </v>
      </c>
      <c r="E137" s="133" t="str">
        <f t="shared" si="32"/>
        <v xml:space="preserve"> --- </v>
      </c>
      <c r="F137" s="133" t="str">
        <f t="shared" si="32"/>
        <v xml:space="preserve"> --- </v>
      </c>
      <c r="G137" s="133">
        <f t="shared" si="32"/>
        <v>22.513204225352126</v>
      </c>
      <c r="H137" s="133" t="str">
        <f t="shared" si="32"/>
        <v xml:space="preserve"> --- </v>
      </c>
      <c r="I137" s="133">
        <f t="shared" si="32"/>
        <v>8.7450707492461106</v>
      </c>
      <c r="J137" s="133">
        <f t="shared" si="32"/>
        <v>23.269012485811572</v>
      </c>
      <c r="K137" s="133">
        <f t="shared" si="32"/>
        <v>-23.614035087719301</v>
      </c>
      <c r="L137" s="133">
        <f t="shared" si="32"/>
        <v>8.1554329575437805</v>
      </c>
      <c r="M137" s="133">
        <f t="shared" si="32"/>
        <v>9.7878495660559395</v>
      </c>
      <c r="N137" s="133">
        <f t="shared" si="32"/>
        <v>2.0340481980986027</v>
      </c>
      <c r="O137" s="134">
        <f t="shared" si="32"/>
        <v>19.892653471989277</v>
      </c>
      <c r="P137" s="135">
        <f t="shared" si="32"/>
        <v>3.8410596026489969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-627</v>
      </c>
      <c r="C139" s="33">
        <f t="shared" ref="C139:P139" si="33">IF(OR(C42=" --- ",C50=" --- ")," --- ",C42-C50)</f>
        <v>-209</v>
      </c>
      <c r="D139" s="33">
        <f t="shared" si="33"/>
        <v>-243</v>
      </c>
      <c r="E139" s="33">
        <f t="shared" si="33"/>
        <v>-436</v>
      </c>
      <c r="F139" s="33">
        <f t="shared" si="33"/>
        <v>-383</v>
      </c>
      <c r="G139" s="33">
        <f t="shared" si="33"/>
        <v>-514</v>
      </c>
      <c r="H139" s="33">
        <f t="shared" si="33"/>
        <v>-43</v>
      </c>
      <c r="I139" s="33">
        <f t="shared" si="33"/>
        <v>0</v>
      </c>
      <c r="J139" s="33">
        <f t="shared" si="33"/>
        <v>-232</v>
      </c>
      <c r="K139" s="33">
        <f t="shared" si="33"/>
        <v>-414</v>
      </c>
      <c r="L139" s="33">
        <f t="shared" si="33"/>
        <v>49</v>
      </c>
      <c r="M139" s="33">
        <f t="shared" si="33"/>
        <v>315</v>
      </c>
      <c r="N139" s="33">
        <f t="shared" si="33"/>
        <v>-1099</v>
      </c>
      <c r="O139" s="140">
        <f t="shared" si="33"/>
        <v>-340</v>
      </c>
      <c r="P139" s="141">
        <f t="shared" si="33"/>
        <v>-298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374</v>
      </c>
      <c r="D140" s="143" t="str">
        <f t="shared" si="34"/>
        <v xml:space="preserve"> --- </v>
      </c>
      <c r="E140" s="143" t="str">
        <f t="shared" si="34"/>
        <v xml:space="preserve"> --- </v>
      </c>
      <c r="F140" s="143" t="str">
        <f t="shared" si="34"/>
        <v xml:space="preserve"> --- </v>
      </c>
      <c r="G140" s="143">
        <f t="shared" si="34"/>
        <v>1023</v>
      </c>
      <c r="H140" s="143" t="str">
        <f t="shared" si="34"/>
        <v xml:space="preserve"> --- </v>
      </c>
      <c r="I140" s="143">
        <f t="shared" si="34"/>
        <v>377</v>
      </c>
      <c r="J140" s="143">
        <f t="shared" si="34"/>
        <v>1230</v>
      </c>
      <c r="K140" s="143">
        <f t="shared" si="34"/>
        <v>-1346</v>
      </c>
      <c r="L140" s="143">
        <f t="shared" si="34"/>
        <v>340</v>
      </c>
      <c r="M140" s="143">
        <f t="shared" si="34"/>
        <v>406</v>
      </c>
      <c r="N140" s="143">
        <f t="shared" si="34"/>
        <v>92</v>
      </c>
      <c r="O140" s="144">
        <f t="shared" si="34"/>
        <v>593</v>
      </c>
      <c r="P140" s="145">
        <f t="shared" si="34"/>
        <v>174</v>
      </c>
    </row>
    <row r="142" spans="1:16">
      <c r="P142" s="146" t="s">
        <v>52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192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35818</v>
      </c>
      <c r="C189" s="58">
        <f t="shared" ref="C189:P189" si="35">IF(OR(C15=" --- ",C43=" --- ")," --- ",C15+C43)</f>
        <v>34016</v>
      </c>
      <c r="D189" s="58">
        <f t="shared" si="35"/>
        <v>30967</v>
      </c>
      <c r="E189" s="58">
        <f t="shared" si="35"/>
        <v>34776</v>
      </c>
      <c r="F189" s="58">
        <f t="shared" si="35"/>
        <v>31982</v>
      </c>
      <c r="G189" s="58">
        <f t="shared" si="35"/>
        <v>31103</v>
      </c>
      <c r="H189" s="58">
        <f t="shared" si="35"/>
        <v>33048</v>
      </c>
      <c r="I189" s="58">
        <f t="shared" si="35"/>
        <v>33312</v>
      </c>
      <c r="J189" s="58">
        <f t="shared" si="35"/>
        <v>37569</v>
      </c>
      <c r="K189" s="58">
        <f t="shared" si="35"/>
        <v>32363</v>
      </c>
      <c r="L189" s="58">
        <f t="shared" si="35"/>
        <v>36533</v>
      </c>
      <c r="M189" s="58">
        <f t="shared" si="35"/>
        <v>34971</v>
      </c>
      <c r="N189" s="58">
        <f t="shared" si="35"/>
        <v>31840</v>
      </c>
      <c r="O189" s="58">
        <f t="shared" si="35"/>
        <v>34540</v>
      </c>
      <c r="P189" s="59">
        <f t="shared" si="35"/>
        <v>33774</v>
      </c>
    </row>
    <row r="190" spans="1:16" s="35" customFormat="1" ht="30" customHeight="1">
      <c r="A190" s="47" t="s">
        <v>91</v>
      </c>
      <c r="B190" s="60">
        <f>IF(OR(B23=" --- ",B51=" --- ")," --- ",B23+B51)</f>
        <v>36804</v>
      </c>
      <c r="C190" s="61">
        <f t="shared" ref="C190:P190" si="36">IF(OR(C23=" --- ",C51=" --- ")," --- ",C23+C51)</f>
        <v>35202</v>
      </c>
      <c r="D190" s="61">
        <f t="shared" si="36"/>
        <v>31362</v>
      </c>
      <c r="E190" s="61">
        <f t="shared" si="36"/>
        <v>35596</v>
      </c>
      <c r="F190" s="61">
        <f t="shared" si="36"/>
        <v>36949</v>
      </c>
      <c r="G190" s="61">
        <f t="shared" si="36"/>
        <v>31414</v>
      </c>
      <c r="H190" s="61">
        <f t="shared" si="36"/>
        <v>28133</v>
      </c>
      <c r="I190" s="61">
        <f t="shared" si="36"/>
        <v>33206</v>
      </c>
      <c r="J190" s="61">
        <f t="shared" si="36"/>
        <v>38341</v>
      </c>
      <c r="K190" s="61">
        <f t="shared" si="36"/>
        <v>32954</v>
      </c>
      <c r="L190" s="61">
        <f t="shared" si="36"/>
        <v>33758</v>
      </c>
      <c r="M190" s="61">
        <f t="shared" si="36"/>
        <v>34533</v>
      </c>
      <c r="N190" s="61">
        <f t="shared" si="36"/>
        <v>32058</v>
      </c>
      <c r="O190" s="61">
        <f t="shared" si="36"/>
        <v>35284</v>
      </c>
      <c r="P190" s="62">
        <f t="shared" si="36"/>
        <v>33971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33483</v>
      </c>
      <c r="D191" s="64" t="str">
        <f t="shared" si="37"/>
        <v xml:space="preserve"> --- </v>
      </c>
      <c r="E191" s="64" t="str">
        <f t="shared" si="37"/>
        <v xml:space="preserve"> --- </v>
      </c>
      <c r="F191" s="64" t="str">
        <f t="shared" si="37"/>
        <v xml:space="preserve"> --- </v>
      </c>
      <c r="G191" s="64">
        <f t="shared" si="37"/>
        <v>28804</v>
      </c>
      <c r="H191" s="64" t="str">
        <f t="shared" si="37"/>
        <v xml:space="preserve"> --- </v>
      </c>
      <c r="I191" s="64">
        <f t="shared" si="37"/>
        <v>31536</v>
      </c>
      <c r="J191" s="64">
        <f t="shared" si="37"/>
        <v>35405</v>
      </c>
      <c r="K191" s="64">
        <f t="shared" si="37"/>
        <v>32970</v>
      </c>
      <c r="L191" s="64">
        <f t="shared" si="37"/>
        <v>32073</v>
      </c>
      <c r="M191" s="64">
        <f t="shared" si="37"/>
        <v>32806</v>
      </c>
      <c r="N191" s="64">
        <f t="shared" si="37"/>
        <v>31409</v>
      </c>
      <c r="O191" s="64">
        <f t="shared" si="37"/>
        <v>30732</v>
      </c>
      <c r="P191" s="65">
        <f t="shared" si="37"/>
        <v>32135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-2.6790566242799798</v>
      </c>
      <c r="C192" s="55">
        <f t="shared" ref="C192:P192" si="38">IF(OR(C189=" --- ",C190=" --- ")," --- ",C189/C190*100-100)</f>
        <v>-3.369126754161698</v>
      </c>
      <c r="D192" s="55">
        <f t="shared" si="38"/>
        <v>-1.2594860021682308</v>
      </c>
      <c r="E192" s="55">
        <f t="shared" si="38"/>
        <v>-2.3036296213057739</v>
      </c>
      <c r="F192" s="55">
        <f t="shared" si="38"/>
        <v>-13.442853663157322</v>
      </c>
      <c r="G192" s="55">
        <f t="shared" si="38"/>
        <v>-0.99000445661170033</v>
      </c>
      <c r="H192" s="55">
        <f t="shared" si="38"/>
        <v>17.470586144385592</v>
      </c>
      <c r="I192" s="55">
        <f t="shared" si="38"/>
        <v>0.3192194181774255</v>
      </c>
      <c r="J192" s="55">
        <f t="shared" si="38"/>
        <v>-2.0135103414099689</v>
      </c>
      <c r="K192" s="55">
        <f t="shared" si="38"/>
        <v>-1.7934089943557723</v>
      </c>
      <c r="L192" s="55">
        <f t="shared" si="38"/>
        <v>8.2202737128976793</v>
      </c>
      <c r="M192" s="55">
        <f t="shared" si="38"/>
        <v>1.2683520111197879</v>
      </c>
      <c r="N192" s="55">
        <f t="shared" si="38"/>
        <v>-0.68001746833863308</v>
      </c>
      <c r="O192" s="55">
        <f t="shared" si="38"/>
        <v>-2.1086044666137553</v>
      </c>
      <c r="P192" s="56">
        <f t="shared" si="38"/>
        <v>-0.57990639074503747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-986</v>
      </c>
      <c r="C193" s="52">
        <f t="shared" ref="C193:P193" si="39">IF(OR(C189=" --- ",C190=" --- ")," --- ",C189-C190)</f>
        <v>-1186</v>
      </c>
      <c r="D193" s="52">
        <f t="shared" si="39"/>
        <v>-395</v>
      </c>
      <c r="E193" s="52">
        <f t="shared" si="39"/>
        <v>-820</v>
      </c>
      <c r="F193" s="52">
        <f t="shared" si="39"/>
        <v>-4967</v>
      </c>
      <c r="G193" s="52">
        <f t="shared" si="39"/>
        <v>-311</v>
      </c>
      <c r="H193" s="52">
        <f t="shared" si="39"/>
        <v>4915</v>
      </c>
      <c r="I193" s="52">
        <f t="shared" si="39"/>
        <v>106</v>
      </c>
      <c r="J193" s="52">
        <f t="shared" si="39"/>
        <v>-772</v>
      </c>
      <c r="K193" s="52">
        <f t="shared" si="39"/>
        <v>-591</v>
      </c>
      <c r="L193" s="52">
        <f t="shared" si="39"/>
        <v>2775</v>
      </c>
      <c r="M193" s="52">
        <f t="shared" si="39"/>
        <v>438</v>
      </c>
      <c r="N193" s="52">
        <f t="shared" si="39"/>
        <v>-218</v>
      </c>
      <c r="O193" s="52">
        <f t="shared" si="39"/>
        <v>-744</v>
      </c>
      <c r="P193" s="53">
        <f t="shared" si="39"/>
        <v>-197</v>
      </c>
    </row>
    <row r="196" spans="1:16" s="35" customFormat="1" ht="21" customHeight="1">
      <c r="C196" s="34"/>
      <c r="P196" s="36" t="s">
        <v>191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119" priority="19" stopIfTrue="1">
      <formula>B9&gt;B17</formula>
    </cfRule>
    <cfRule type="expression" dxfId="118" priority="20" stopIfTrue="1">
      <formula>B9&lt;B17</formula>
    </cfRule>
  </conditionalFormatting>
  <conditionalFormatting sqref="C9:E9">
    <cfRule type="expression" dxfId="117" priority="17" stopIfTrue="1">
      <formula>C9&gt;C17</formula>
    </cfRule>
    <cfRule type="expression" dxfId="116" priority="18" stopIfTrue="1">
      <formula>C9&lt;C17</formula>
    </cfRule>
  </conditionalFormatting>
  <conditionalFormatting sqref="B10">
    <cfRule type="expression" dxfId="115" priority="15" stopIfTrue="1">
      <formula>B10&gt;B18</formula>
    </cfRule>
    <cfRule type="expression" dxfId="114" priority="16" stopIfTrue="1">
      <formula>B10&lt;B18</formula>
    </cfRule>
  </conditionalFormatting>
  <conditionalFormatting sqref="C9:O9">
    <cfRule type="expression" dxfId="113" priority="13" stopIfTrue="1">
      <formula>C9&gt;C17</formula>
    </cfRule>
    <cfRule type="expression" dxfId="112" priority="14" stopIfTrue="1">
      <formula>C9&lt;C17</formula>
    </cfRule>
  </conditionalFormatting>
  <conditionalFormatting sqref="C10:O10">
    <cfRule type="expression" dxfId="111" priority="11" stopIfTrue="1">
      <formula>C10&gt;C18</formula>
    </cfRule>
    <cfRule type="expression" dxfId="110" priority="12" stopIfTrue="1">
      <formula>C10&lt;C18</formula>
    </cfRule>
  </conditionalFormatting>
  <conditionalFormatting sqref="B37">
    <cfRule type="expression" dxfId="109" priority="9" stopIfTrue="1">
      <formula>B37&gt;B45</formula>
    </cfRule>
    <cfRule type="expression" dxfId="108" priority="10" stopIfTrue="1">
      <formula>B37&lt;B45</formula>
    </cfRule>
  </conditionalFormatting>
  <conditionalFormatting sqref="C37:E37">
    <cfRule type="expression" dxfId="107" priority="7" stopIfTrue="1">
      <formula>C37&gt;C45</formula>
    </cfRule>
    <cfRule type="expression" dxfId="106" priority="8" stopIfTrue="1">
      <formula>C37&lt;C45</formula>
    </cfRule>
  </conditionalFormatting>
  <conditionalFormatting sqref="B38">
    <cfRule type="expression" dxfId="105" priority="5" stopIfTrue="1">
      <formula>B38&gt;B46</formula>
    </cfRule>
    <cfRule type="expression" dxfId="104" priority="6" stopIfTrue="1">
      <formula>B38&lt;B46</formula>
    </cfRule>
  </conditionalFormatting>
  <conditionalFormatting sqref="C37:O37">
    <cfRule type="expression" dxfId="103" priority="3" stopIfTrue="1">
      <formula>C37&gt;C45</formula>
    </cfRule>
    <cfRule type="expression" dxfId="102" priority="4" stopIfTrue="1">
      <formula>C37&lt;C45</formula>
    </cfRule>
  </conditionalFormatting>
  <conditionalFormatting sqref="C38:O38">
    <cfRule type="expression" dxfId="101" priority="1" stopIfTrue="1">
      <formula>C38&gt;C46</formula>
    </cfRule>
    <cfRule type="expression" dxfId="10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197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55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25.6</v>
      </c>
      <c r="C9" s="41">
        <v>18.738461538461536</v>
      </c>
      <c r="D9" s="41">
        <v>24.68</v>
      </c>
      <c r="E9" s="41">
        <v>24.75</v>
      </c>
      <c r="F9" s="41">
        <v>26.65</v>
      </c>
      <c r="G9" s="41">
        <v>24.57</v>
      </c>
      <c r="H9" s="41">
        <v>28.620394363015812</v>
      </c>
      <c r="I9" s="41">
        <v>22.29</v>
      </c>
      <c r="J9" s="41">
        <v>23.19</v>
      </c>
      <c r="K9" s="41">
        <v>24.423999999999999</v>
      </c>
      <c r="L9" s="41">
        <v>24.500752302968269</v>
      </c>
      <c r="M9" s="41">
        <v>24.54</v>
      </c>
      <c r="N9" s="41">
        <v>26.9</v>
      </c>
      <c r="O9" s="102">
        <v>24.35</v>
      </c>
      <c r="P9" s="66">
        <f t="shared" ref="P9:P12" si="0">SUM(B9:O9)/COUNTIF(B9:O9,"&gt;0")</f>
        <v>24.557400586031832</v>
      </c>
    </row>
    <row r="10" spans="1:33" s="21" customFormat="1" ht="30" customHeight="1">
      <c r="A10" s="20" t="s">
        <v>28</v>
      </c>
      <c r="B10" s="94">
        <v>69.2</v>
      </c>
      <c r="C10" s="42">
        <v>57.84</v>
      </c>
      <c r="D10" s="42">
        <v>71.700700000000012</v>
      </c>
      <c r="E10" s="42">
        <v>66</v>
      </c>
      <c r="F10" s="42">
        <v>84.2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66.540621428571427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12088</v>
      </c>
      <c r="C13" s="25">
        <f t="shared" ref="C13:O14" si="1">IF(C9=0," --- ",ROUND(12*(1/C9*C11),))</f>
        <v>16489</v>
      </c>
      <c r="D13" s="25">
        <f t="shared" si="1"/>
        <v>11754</v>
      </c>
      <c r="E13" s="25">
        <f t="shared" si="1"/>
        <v>12533</v>
      </c>
      <c r="F13" s="25">
        <f t="shared" si="1"/>
        <v>10942</v>
      </c>
      <c r="G13" s="25">
        <f t="shared" si="1"/>
        <v>11795</v>
      </c>
      <c r="H13" s="25">
        <f t="shared" si="1"/>
        <v>9643</v>
      </c>
      <c r="I13" s="25">
        <f t="shared" si="1"/>
        <v>13122</v>
      </c>
      <c r="J13" s="25">
        <f t="shared" si="1"/>
        <v>13119</v>
      </c>
      <c r="K13" s="25">
        <f>IF(K9=0," --- ",ROUND(12*(1/K9*K11)+Q60,))</f>
        <v>12180</v>
      </c>
      <c r="L13" s="25">
        <f t="shared" si="1"/>
        <v>12355</v>
      </c>
      <c r="M13" s="25">
        <f t="shared" si="1"/>
        <v>12510</v>
      </c>
      <c r="N13" s="25">
        <f t="shared" si="1"/>
        <v>10503</v>
      </c>
      <c r="O13" s="107">
        <f t="shared" si="1"/>
        <v>12713</v>
      </c>
      <c r="P13" s="108">
        <f>ROUND(SUM(B13:O13)/COUNTIF(B13:O13,"&gt;0"),)</f>
        <v>12268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2712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1938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2722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14800</v>
      </c>
      <c r="C15" s="97">
        <f t="shared" ref="C15:P15" si="2">IF(C9=0," --- ",C13+C14)</f>
        <v>19622</v>
      </c>
      <c r="D15" s="97">
        <f t="shared" si="2"/>
        <v>14128</v>
      </c>
      <c r="E15" s="97">
        <f t="shared" si="2"/>
        <v>15004</v>
      </c>
      <c r="F15" s="97">
        <f t="shared" si="2"/>
        <v>12880</v>
      </c>
      <c r="G15" s="97">
        <f t="shared" si="2"/>
        <v>13415</v>
      </c>
      <c r="H15" s="97">
        <f t="shared" si="2"/>
        <v>12734</v>
      </c>
      <c r="I15" s="97">
        <f t="shared" si="2"/>
        <v>15899</v>
      </c>
      <c r="J15" s="97">
        <f t="shared" si="2"/>
        <v>16546</v>
      </c>
      <c r="K15" s="97">
        <f t="shared" si="2"/>
        <v>14864</v>
      </c>
      <c r="L15" s="97">
        <f t="shared" si="2"/>
        <v>15342</v>
      </c>
      <c r="M15" s="97">
        <f t="shared" si="2"/>
        <v>15416</v>
      </c>
      <c r="N15" s="97">
        <f t="shared" si="2"/>
        <v>14019</v>
      </c>
      <c r="O15" s="111">
        <f t="shared" si="2"/>
        <v>15181</v>
      </c>
      <c r="P15" s="108">
        <f t="shared" si="2"/>
        <v>14990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25.6</v>
      </c>
      <c r="C17" s="41">
        <v>18.738461538461539</v>
      </c>
      <c r="D17" s="41">
        <v>24.68</v>
      </c>
      <c r="E17" s="41">
        <v>24.75</v>
      </c>
      <c r="F17" s="41">
        <v>22.61</v>
      </c>
      <c r="G17" s="41">
        <v>24.57</v>
      </c>
      <c r="H17" s="41">
        <v>26.289947991624626</v>
      </c>
      <c r="I17" s="41">
        <v>22.29</v>
      </c>
      <c r="J17" s="41">
        <v>23.19</v>
      </c>
      <c r="K17" s="41">
        <v>24.943999999999999</v>
      </c>
      <c r="L17" s="41">
        <v>22.619242579324464</v>
      </c>
      <c r="M17" s="41">
        <v>24.54</v>
      </c>
      <c r="N17" s="41">
        <v>23</v>
      </c>
      <c r="O17" s="102">
        <v>24.35</v>
      </c>
      <c r="P17" s="115">
        <f t="shared" ref="P17:P20" si="3">SUM(B17:O17)/COUNTIF(B17:O17,"&gt;0")</f>
        <v>23.726546579243621</v>
      </c>
      <c r="R17" s="116"/>
      <c r="S17" s="116"/>
    </row>
    <row r="18" spans="1:23" s="21" customFormat="1" ht="30" customHeight="1">
      <c r="A18" s="20" t="s">
        <v>28</v>
      </c>
      <c r="B18" s="85">
        <v>69.2</v>
      </c>
      <c r="C18" s="42">
        <v>57.844200000000001</v>
      </c>
      <c r="D18" s="42">
        <v>71.700700000000012</v>
      </c>
      <c r="E18" s="42">
        <v>66</v>
      </c>
      <c r="F18" s="42">
        <v>79.89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66.725921428571425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12088</v>
      </c>
      <c r="C21" s="25">
        <f t="shared" ref="C21:O22" si="4">IF(C17=0," --- ",ROUND(12*(1/C17*C19),))</f>
        <v>17158</v>
      </c>
      <c r="D21" s="25">
        <f t="shared" si="4"/>
        <v>11754</v>
      </c>
      <c r="E21" s="25">
        <f t="shared" si="4"/>
        <v>12582</v>
      </c>
      <c r="F21" s="25">
        <f t="shared" si="4"/>
        <v>12791</v>
      </c>
      <c r="G21" s="25">
        <f t="shared" si="4"/>
        <v>11754</v>
      </c>
      <c r="H21" s="25">
        <f t="shared" si="4"/>
        <v>10699</v>
      </c>
      <c r="I21" s="25">
        <f t="shared" si="4"/>
        <v>13459</v>
      </c>
      <c r="J21" s="25">
        <f t="shared" si="4"/>
        <v>13153</v>
      </c>
      <c r="K21" s="25">
        <f t="shared" si="4"/>
        <v>12084</v>
      </c>
      <c r="L21" s="25">
        <f t="shared" si="4"/>
        <v>13614</v>
      </c>
      <c r="M21" s="25">
        <f t="shared" si="4"/>
        <v>12533</v>
      </c>
      <c r="N21" s="25">
        <f t="shared" si="4"/>
        <v>12104</v>
      </c>
      <c r="O21" s="107">
        <f t="shared" si="4"/>
        <v>12777</v>
      </c>
      <c r="P21" s="108">
        <f>ROUND(SUM(B21:O21)/COUNTIF(B21:O21,"&gt;0"),)</f>
        <v>12754</v>
      </c>
    </row>
    <row r="22" spans="1:23" s="106" customFormat="1" ht="30" customHeight="1" thickBot="1">
      <c r="A22" s="24" t="s">
        <v>98</v>
      </c>
      <c r="B22" s="97">
        <f>IF(B18=0," --- ",ROUND(12*(1/B18*B20),))</f>
        <v>3033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2088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2789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15121</v>
      </c>
      <c r="C23" s="97">
        <f t="shared" si="5"/>
        <v>20415</v>
      </c>
      <c r="D23" s="97">
        <f t="shared" si="5"/>
        <v>14280</v>
      </c>
      <c r="E23" s="97">
        <f t="shared" si="5"/>
        <v>15327</v>
      </c>
      <c r="F23" s="97">
        <f t="shared" si="5"/>
        <v>14879</v>
      </c>
      <c r="G23" s="97">
        <f t="shared" si="5"/>
        <v>13539</v>
      </c>
      <c r="H23" s="97">
        <f t="shared" si="5"/>
        <v>13817</v>
      </c>
      <c r="I23" s="97">
        <f t="shared" si="5"/>
        <v>16236</v>
      </c>
      <c r="J23" s="97">
        <f t="shared" si="5"/>
        <v>16707</v>
      </c>
      <c r="K23" s="97">
        <f t="shared" si="5"/>
        <v>15049</v>
      </c>
      <c r="L23" s="97">
        <f t="shared" si="5"/>
        <v>16569</v>
      </c>
      <c r="M23" s="97">
        <f t="shared" si="5"/>
        <v>15296</v>
      </c>
      <c r="N23" s="97">
        <f t="shared" si="5"/>
        <v>14858</v>
      </c>
      <c r="O23" s="111">
        <f t="shared" si="5"/>
        <v>15504</v>
      </c>
      <c r="P23" s="108">
        <f t="shared" si="5"/>
        <v>15543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18.46153846153846</v>
      </c>
      <c r="D25" s="41">
        <v>0</v>
      </c>
      <c r="E25" s="41">
        <v>0</v>
      </c>
      <c r="F25" s="41">
        <v>0</v>
      </c>
      <c r="G25" s="41">
        <v>24.57</v>
      </c>
      <c r="H25" s="41">
        <v>0</v>
      </c>
      <c r="I25" s="41">
        <v>22.285714285714285</v>
      </c>
      <c r="J25" s="41">
        <v>23.19</v>
      </c>
      <c r="K25" s="41">
        <v>24.943999999999999</v>
      </c>
      <c r="L25" s="41">
        <v>23.810370370370368</v>
      </c>
      <c r="M25" s="41">
        <v>24.54</v>
      </c>
      <c r="N25" s="41">
        <v>19.15724155578301</v>
      </c>
      <c r="O25" s="102">
        <v>23.69</v>
      </c>
      <c r="P25" s="115">
        <f t="shared" ref="P25:P28" si="6">SUM(B25:O25)/COUNTIF(B25:O25,"&gt;0")</f>
        <v>22.738762741489566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0</v>
      </c>
      <c r="E26" s="42">
        <v>0</v>
      </c>
      <c r="F26" s="42">
        <v>0</v>
      </c>
      <c r="G26" s="42">
        <v>97</v>
      </c>
      <c r="H26" s="42">
        <v>0</v>
      </c>
      <c r="I26" s="42">
        <v>63.05</v>
      </c>
      <c r="J26" s="42">
        <v>55</v>
      </c>
      <c r="K26" s="42">
        <v>54.56</v>
      </c>
      <c r="L26" s="42">
        <v>60.63</v>
      </c>
      <c r="M26" s="42">
        <v>61</v>
      </c>
      <c r="N26" s="42">
        <v>56</v>
      </c>
      <c r="O26" s="103">
        <v>70.900000000000006</v>
      </c>
      <c r="P26" s="117">
        <f t="shared" si="6"/>
        <v>63.872222222222227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0</v>
      </c>
      <c r="E27" s="43">
        <v>0</v>
      </c>
      <c r="F27" s="43">
        <v>0</v>
      </c>
      <c r="G27" s="43">
        <v>23177</v>
      </c>
      <c r="H27" s="43">
        <v>0</v>
      </c>
      <c r="I27" s="43">
        <v>24080</v>
      </c>
      <c r="J27" s="43">
        <v>24039</v>
      </c>
      <c r="K27" s="43">
        <v>23991</v>
      </c>
      <c r="L27" s="43">
        <v>24505</v>
      </c>
      <c r="M27" s="43">
        <v>24400</v>
      </c>
      <c r="N27" s="43">
        <v>21200</v>
      </c>
      <c r="O27" s="104">
        <v>24840</v>
      </c>
      <c r="P27" s="118">
        <f t="shared" si="6"/>
        <v>23945.333333333332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0</v>
      </c>
      <c r="E28" s="44">
        <v>0</v>
      </c>
      <c r="F28" s="44">
        <v>0</v>
      </c>
      <c r="G28" s="44">
        <v>11776</v>
      </c>
      <c r="H28" s="44">
        <v>0</v>
      </c>
      <c r="I28" s="44">
        <v>13286</v>
      </c>
      <c r="J28" s="44">
        <v>13216</v>
      </c>
      <c r="K28" s="44">
        <v>12735</v>
      </c>
      <c r="L28" s="44">
        <v>13807</v>
      </c>
      <c r="M28" s="44">
        <v>12790</v>
      </c>
      <c r="N28" s="44">
        <v>12664</v>
      </c>
      <c r="O28" s="105">
        <v>13440</v>
      </c>
      <c r="P28" s="119">
        <f t="shared" si="6"/>
        <v>13117.222222222223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16429</v>
      </c>
      <c r="D29" s="25" t="str">
        <f t="shared" si="7"/>
        <v xml:space="preserve"> --- </v>
      </c>
      <c r="E29" s="25" t="str">
        <f t="shared" si="7"/>
        <v xml:space="preserve"> --- </v>
      </c>
      <c r="F29" s="25" t="str">
        <f t="shared" si="7"/>
        <v xml:space="preserve"> --- </v>
      </c>
      <c r="G29" s="25">
        <f t="shared" si="7"/>
        <v>11320</v>
      </c>
      <c r="H29" s="25" t="str">
        <f t="shared" si="7"/>
        <v xml:space="preserve"> --- </v>
      </c>
      <c r="I29" s="25">
        <f t="shared" si="7"/>
        <v>12966</v>
      </c>
      <c r="J29" s="25">
        <f t="shared" si="7"/>
        <v>12439</v>
      </c>
      <c r="K29" s="25">
        <f t="shared" si="7"/>
        <v>11542</v>
      </c>
      <c r="L29" s="25">
        <f t="shared" si="7"/>
        <v>12350</v>
      </c>
      <c r="M29" s="25">
        <f t="shared" si="7"/>
        <v>11932</v>
      </c>
      <c r="N29" s="25">
        <f t="shared" si="7"/>
        <v>13280</v>
      </c>
      <c r="O29" s="107">
        <f t="shared" si="7"/>
        <v>12583</v>
      </c>
      <c r="P29" s="108">
        <f>ROUND(SUM(B29:O29)/COUNTIF(B29:O29,"&gt;0"),)</f>
        <v>12760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 t="str">
        <f t="shared" si="7"/>
        <v xml:space="preserve"> --- </v>
      </c>
      <c r="E30" s="97" t="str">
        <f t="shared" si="7"/>
        <v xml:space="preserve"> --- 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>
        <f t="shared" si="7"/>
        <v>2529</v>
      </c>
      <c r="J30" s="97">
        <f t="shared" si="7"/>
        <v>2883</v>
      </c>
      <c r="K30" s="97">
        <f t="shared" si="7"/>
        <v>2801</v>
      </c>
      <c r="L30" s="97">
        <f t="shared" si="7"/>
        <v>2733</v>
      </c>
      <c r="M30" s="97">
        <f t="shared" si="7"/>
        <v>2516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2549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19464</v>
      </c>
      <c r="D31" s="97" t="str">
        <f t="shared" si="8"/>
        <v xml:space="preserve"> --- </v>
      </c>
      <c r="E31" s="97" t="str">
        <f t="shared" si="8"/>
        <v xml:space="preserve"> --- </v>
      </c>
      <c r="F31" s="97" t="str">
        <f t="shared" si="8"/>
        <v xml:space="preserve"> --- </v>
      </c>
      <c r="G31" s="97">
        <f t="shared" si="8"/>
        <v>12777</v>
      </c>
      <c r="H31" s="97" t="str">
        <f t="shared" si="8"/>
        <v xml:space="preserve"> --- </v>
      </c>
      <c r="I31" s="97">
        <f t="shared" si="8"/>
        <v>15495</v>
      </c>
      <c r="J31" s="97">
        <f t="shared" si="8"/>
        <v>15322</v>
      </c>
      <c r="K31" s="97">
        <f t="shared" si="8"/>
        <v>14343</v>
      </c>
      <c r="L31" s="97">
        <f t="shared" si="8"/>
        <v>15083</v>
      </c>
      <c r="M31" s="97">
        <f t="shared" si="8"/>
        <v>14448</v>
      </c>
      <c r="N31" s="97">
        <f t="shared" si="8"/>
        <v>15994</v>
      </c>
      <c r="O31" s="111">
        <f t="shared" si="8"/>
        <v>14858</v>
      </c>
      <c r="P31" s="108">
        <f t="shared" si="8"/>
        <v>15309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56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20.2</v>
      </c>
      <c r="C37" s="41">
        <v>20.88</v>
      </c>
      <c r="D37" s="41">
        <v>14.59</v>
      </c>
      <c r="E37" s="41">
        <v>21.95</v>
      </c>
      <c r="F37" s="41">
        <v>21.53</v>
      </c>
      <c r="G37" s="41">
        <v>21.58</v>
      </c>
      <c r="H37" s="41">
        <v>18.184644922172822</v>
      </c>
      <c r="I37" s="41">
        <v>21.59</v>
      </c>
      <c r="J37" s="41">
        <v>18.63</v>
      </c>
      <c r="K37" s="41">
        <v>13.731999999999999</v>
      </c>
      <c r="L37" s="41">
        <v>21.442711457708455</v>
      </c>
      <c r="M37" s="41">
        <v>21.34</v>
      </c>
      <c r="N37" s="41">
        <v>17.2</v>
      </c>
      <c r="O37" s="102">
        <v>19.03</v>
      </c>
      <c r="P37" s="66">
        <f t="shared" ref="P37:P40" si="9">SUM(B37:O37)/COUNTIF(B37:O37,"&gt;0")</f>
        <v>19.419954027134377</v>
      </c>
    </row>
    <row r="38" spans="1:33" s="21" customFormat="1" ht="30" customHeight="1">
      <c r="A38" s="20" t="s">
        <v>28</v>
      </c>
      <c r="B38" s="94">
        <v>35.200000000000003</v>
      </c>
      <c r="C38" s="42">
        <v>40.116599999999998</v>
      </c>
      <c r="D38" s="42">
        <v>52.269500000000008</v>
      </c>
      <c r="E38" s="42">
        <v>41.6</v>
      </c>
      <c r="F38" s="42">
        <v>75.64</v>
      </c>
      <c r="G38" s="42">
        <v>35.950000000000003</v>
      </c>
      <c r="H38" s="42">
        <v>46.474617000000002</v>
      </c>
      <c r="I38" s="42">
        <v>44.14</v>
      </c>
      <c r="J38" s="42">
        <v>30</v>
      </c>
      <c r="K38" s="42">
        <v>41.36</v>
      </c>
      <c r="L38" s="42">
        <v>43.29</v>
      </c>
      <c r="M38" s="42">
        <v>43</v>
      </c>
      <c r="N38" s="42">
        <v>50</v>
      </c>
      <c r="O38" s="103">
        <v>54.1</v>
      </c>
      <c r="P38" s="28">
        <f t="shared" si="9"/>
        <v>45.224336928571439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12852</v>
      </c>
      <c r="C41" s="25">
        <f t="shared" ref="C41:O42" si="10">IF(C37=0," --- ",ROUND(12*(1/C37*C39),))</f>
        <v>12305</v>
      </c>
      <c r="D41" s="25">
        <f t="shared" si="10"/>
        <v>16868</v>
      </c>
      <c r="E41" s="25">
        <f t="shared" si="10"/>
        <v>12361</v>
      </c>
      <c r="F41" s="25">
        <f t="shared" si="10"/>
        <v>11760</v>
      </c>
      <c r="G41" s="25">
        <f t="shared" si="10"/>
        <v>11562</v>
      </c>
      <c r="H41" s="25">
        <f t="shared" si="10"/>
        <v>15178</v>
      </c>
      <c r="I41" s="25">
        <f t="shared" si="10"/>
        <v>11719</v>
      </c>
      <c r="J41" s="25">
        <f t="shared" si="10"/>
        <v>13529</v>
      </c>
      <c r="K41" s="25">
        <f>IF(K37=0," --- ",ROUND(12*(1/K37*K39),))</f>
        <v>18141</v>
      </c>
      <c r="L41" s="25">
        <f t="shared" ref="L41:O41" si="11">IF(L37=0," --- ",ROUND(12*(1/L37*L39),))</f>
        <v>12078</v>
      </c>
      <c r="M41" s="25">
        <f t="shared" si="11"/>
        <v>12417</v>
      </c>
      <c r="N41" s="25">
        <f t="shared" si="11"/>
        <v>14399</v>
      </c>
      <c r="O41" s="107">
        <f t="shared" si="11"/>
        <v>13725</v>
      </c>
      <c r="P41" s="108">
        <f>ROUND(SUM(B41:O41)/COUNTIF(B41:O41,"&gt;0"),)</f>
        <v>13492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5331</v>
      </c>
      <c r="C42" s="97">
        <f t="shared" si="10"/>
        <v>4517</v>
      </c>
      <c r="D42" s="97">
        <f t="shared" si="10"/>
        <v>3257</v>
      </c>
      <c r="E42" s="97">
        <f t="shared" si="10"/>
        <v>3920</v>
      </c>
      <c r="F42" s="97">
        <f t="shared" si="10"/>
        <v>2158</v>
      </c>
      <c r="G42" s="97">
        <f t="shared" si="10"/>
        <v>4371</v>
      </c>
      <c r="H42" s="97">
        <f t="shared" si="10"/>
        <v>4131</v>
      </c>
      <c r="I42" s="97">
        <f t="shared" si="10"/>
        <v>4018</v>
      </c>
      <c r="J42" s="97">
        <f t="shared" si="10"/>
        <v>6284</v>
      </c>
      <c r="K42" s="97">
        <f t="shared" si="10"/>
        <v>3940</v>
      </c>
      <c r="L42" s="97">
        <f t="shared" si="10"/>
        <v>4267</v>
      </c>
      <c r="M42" s="97">
        <f t="shared" si="10"/>
        <v>4190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4081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18183</v>
      </c>
      <c r="C43" s="97">
        <f t="shared" ref="C43:P43" si="12">IF(C37=0," --- ",C41+C42)</f>
        <v>16822</v>
      </c>
      <c r="D43" s="97">
        <f t="shared" si="12"/>
        <v>20125</v>
      </c>
      <c r="E43" s="97">
        <f t="shared" si="12"/>
        <v>16281</v>
      </c>
      <c r="F43" s="97">
        <f t="shared" si="12"/>
        <v>13918</v>
      </c>
      <c r="G43" s="97">
        <f t="shared" si="12"/>
        <v>15933</v>
      </c>
      <c r="H43" s="97">
        <f t="shared" si="12"/>
        <v>19309</v>
      </c>
      <c r="I43" s="97">
        <f t="shared" si="12"/>
        <v>15737</v>
      </c>
      <c r="J43" s="97">
        <f t="shared" si="12"/>
        <v>19813</v>
      </c>
      <c r="K43" s="97">
        <f t="shared" si="12"/>
        <v>22081</v>
      </c>
      <c r="L43" s="97">
        <f t="shared" si="12"/>
        <v>16345</v>
      </c>
      <c r="M43" s="97">
        <f t="shared" si="12"/>
        <v>16607</v>
      </c>
      <c r="N43" s="97">
        <f t="shared" si="12"/>
        <v>17915</v>
      </c>
      <c r="O43" s="111">
        <f t="shared" si="12"/>
        <v>16959</v>
      </c>
      <c r="P43" s="108">
        <f t="shared" si="12"/>
        <v>17573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20.2</v>
      </c>
      <c r="C45" s="41">
        <v>20.88</v>
      </c>
      <c r="D45" s="41">
        <v>14.59</v>
      </c>
      <c r="E45" s="41">
        <v>21.95</v>
      </c>
      <c r="F45" s="41">
        <v>17.91</v>
      </c>
      <c r="G45" s="41">
        <v>21.58</v>
      </c>
      <c r="H45" s="41">
        <v>23.112128843266877</v>
      </c>
      <c r="I45" s="41">
        <v>21.6</v>
      </c>
      <c r="J45" s="41">
        <v>18.63</v>
      </c>
      <c r="K45" s="41">
        <v>14.023999999999999</v>
      </c>
      <c r="L45" s="41">
        <v>19.79604079184163</v>
      </c>
      <c r="M45" s="41">
        <v>21.34</v>
      </c>
      <c r="N45" s="41">
        <v>16</v>
      </c>
      <c r="O45" s="102">
        <v>19.03</v>
      </c>
      <c r="P45" s="115">
        <f t="shared" ref="P45:P48" si="13">SUM(B45:O45)/COUNTIF(B45:O45,"&gt;0")</f>
        <v>19.331583545364897</v>
      </c>
      <c r="R45" s="116"/>
      <c r="S45" s="116"/>
    </row>
    <row r="46" spans="1:33" s="21" customFormat="1" ht="30" customHeight="1">
      <c r="A46" s="20" t="s">
        <v>28</v>
      </c>
      <c r="B46" s="85">
        <v>35.200000000000003</v>
      </c>
      <c r="C46" s="42">
        <v>40.116599999999998</v>
      </c>
      <c r="D46" s="42">
        <v>52.269500000000008</v>
      </c>
      <c r="E46" s="42">
        <v>41.6</v>
      </c>
      <c r="F46" s="42">
        <v>62.77</v>
      </c>
      <c r="G46" s="42">
        <v>35.950000000000003</v>
      </c>
      <c r="H46" s="42">
        <v>46.474617000000002</v>
      </c>
      <c r="I46" s="42">
        <v>44.14</v>
      </c>
      <c r="J46" s="42">
        <v>30</v>
      </c>
      <c r="K46" s="42">
        <v>39.39</v>
      </c>
      <c r="L46" s="42">
        <v>42.44</v>
      </c>
      <c r="M46" s="42">
        <v>43</v>
      </c>
      <c r="N46" s="42">
        <v>43.3</v>
      </c>
      <c r="O46" s="103">
        <v>54.1</v>
      </c>
      <c r="P46" s="117">
        <f t="shared" si="13"/>
        <v>43.625051214285712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12852</v>
      </c>
      <c r="C49" s="25">
        <f t="shared" ref="C49:O50" si="14">IF(C45=0," --- ",ROUND(12*(1/C45*C47),))</f>
        <v>12613</v>
      </c>
      <c r="D49" s="25">
        <f t="shared" si="14"/>
        <v>16868</v>
      </c>
      <c r="E49" s="25">
        <f t="shared" si="14"/>
        <v>12410</v>
      </c>
      <c r="F49" s="25">
        <f t="shared" si="14"/>
        <v>14137</v>
      </c>
      <c r="G49" s="25">
        <f t="shared" si="14"/>
        <v>11244</v>
      </c>
      <c r="H49" s="25">
        <f t="shared" si="14"/>
        <v>12170</v>
      </c>
      <c r="I49" s="25">
        <f t="shared" si="14"/>
        <v>12014</v>
      </c>
      <c r="J49" s="25">
        <f t="shared" si="14"/>
        <v>13896</v>
      </c>
      <c r="K49" s="25">
        <f t="shared" si="14"/>
        <v>18140</v>
      </c>
      <c r="L49" s="25">
        <f t="shared" si="14"/>
        <v>13260</v>
      </c>
      <c r="M49" s="25">
        <f t="shared" si="14"/>
        <v>12412</v>
      </c>
      <c r="N49" s="25">
        <f t="shared" si="14"/>
        <v>15544</v>
      </c>
      <c r="O49" s="107">
        <f t="shared" si="14"/>
        <v>13794</v>
      </c>
      <c r="P49" s="108">
        <f>ROUND(SUM(B49:O49)/COUNTIF(B49:O49,"&gt;0"),)</f>
        <v>13668</v>
      </c>
    </row>
    <row r="50" spans="1:23" s="106" customFormat="1" ht="30" customHeight="1" thickBot="1">
      <c r="A50" s="24" t="s">
        <v>98</v>
      </c>
      <c r="B50" s="97">
        <f>IF(B46=0," --- ",ROUND(12*(1/B46*B48),))</f>
        <v>5964</v>
      </c>
      <c r="C50" s="97">
        <f t="shared" si="14"/>
        <v>4696</v>
      </c>
      <c r="D50" s="97">
        <f t="shared" si="14"/>
        <v>3465</v>
      </c>
      <c r="E50" s="97">
        <f t="shared" si="14"/>
        <v>4356</v>
      </c>
      <c r="F50" s="97">
        <f t="shared" si="14"/>
        <v>2657</v>
      </c>
      <c r="G50" s="97">
        <f t="shared" si="14"/>
        <v>4816</v>
      </c>
      <c r="H50" s="97">
        <f t="shared" si="14"/>
        <v>4167</v>
      </c>
      <c r="I50" s="97">
        <f t="shared" si="14"/>
        <v>4018</v>
      </c>
      <c r="J50" s="97">
        <f t="shared" si="14"/>
        <v>6516</v>
      </c>
      <c r="K50" s="97">
        <f t="shared" si="14"/>
        <v>4354</v>
      </c>
      <c r="L50" s="97">
        <f t="shared" si="14"/>
        <v>4222</v>
      </c>
      <c r="M50" s="97">
        <f t="shared" si="14"/>
        <v>3919</v>
      </c>
      <c r="N50" s="97">
        <f t="shared" si="14"/>
        <v>3944</v>
      </c>
      <c r="O50" s="111">
        <f t="shared" si="14"/>
        <v>3574</v>
      </c>
      <c r="P50" s="108">
        <f>ROUND(SUM(B50:O50)/COUNTIF(B50:O50,"&gt;0"),)</f>
        <v>4333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18816</v>
      </c>
      <c r="C51" s="97">
        <f t="shared" si="15"/>
        <v>17309</v>
      </c>
      <c r="D51" s="97">
        <f t="shared" si="15"/>
        <v>20333</v>
      </c>
      <c r="E51" s="97">
        <f t="shared" si="15"/>
        <v>16766</v>
      </c>
      <c r="F51" s="97">
        <f t="shared" si="15"/>
        <v>16794</v>
      </c>
      <c r="G51" s="97">
        <f t="shared" si="15"/>
        <v>16060</v>
      </c>
      <c r="H51" s="97">
        <f t="shared" si="15"/>
        <v>16337</v>
      </c>
      <c r="I51" s="97">
        <f t="shared" si="15"/>
        <v>16032</v>
      </c>
      <c r="J51" s="97">
        <f t="shared" si="15"/>
        <v>20412</v>
      </c>
      <c r="K51" s="97">
        <f t="shared" si="15"/>
        <v>22494</v>
      </c>
      <c r="L51" s="97">
        <f t="shared" si="15"/>
        <v>17482</v>
      </c>
      <c r="M51" s="97">
        <f t="shared" si="15"/>
        <v>16331</v>
      </c>
      <c r="N51" s="97">
        <f t="shared" si="15"/>
        <v>19488</v>
      </c>
      <c r="O51" s="111">
        <f t="shared" si="15"/>
        <v>17368</v>
      </c>
      <c r="P51" s="108">
        <f t="shared" si="15"/>
        <v>18001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20.571428571428573</v>
      </c>
      <c r="D53" s="41">
        <v>0</v>
      </c>
      <c r="E53" s="41">
        <v>0</v>
      </c>
      <c r="F53" s="41">
        <v>0</v>
      </c>
      <c r="G53" s="41">
        <v>21.58</v>
      </c>
      <c r="H53" s="41">
        <v>0</v>
      </c>
      <c r="I53" s="41">
        <v>21.598272138228943</v>
      </c>
      <c r="J53" s="41">
        <v>18.63</v>
      </c>
      <c r="K53" s="41">
        <v>14.023999999999999</v>
      </c>
      <c r="L53" s="41">
        <v>17.560975609756099</v>
      </c>
      <c r="M53" s="41">
        <v>21.34</v>
      </c>
      <c r="N53" s="41">
        <v>15.998800239952008</v>
      </c>
      <c r="O53" s="102">
        <v>20.81</v>
      </c>
      <c r="P53" s="115">
        <f t="shared" ref="P53:P56" si="16">SUM(B53:O53)/COUNTIF(B53:O53,"&gt;0")</f>
        <v>19.123719617707291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39.33</v>
      </c>
      <c r="D54" s="42">
        <v>0</v>
      </c>
      <c r="E54" s="42">
        <v>0</v>
      </c>
      <c r="F54" s="42">
        <v>0</v>
      </c>
      <c r="G54" s="42">
        <v>35.950000000000003</v>
      </c>
      <c r="H54" s="42">
        <v>0</v>
      </c>
      <c r="I54" s="42">
        <v>44.14</v>
      </c>
      <c r="J54" s="42">
        <v>30</v>
      </c>
      <c r="K54" s="42">
        <v>36.81</v>
      </c>
      <c r="L54" s="42">
        <v>42.44</v>
      </c>
      <c r="M54" s="42">
        <v>43</v>
      </c>
      <c r="N54" s="42">
        <v>39.200000000000003</v>
      </c>
      <c r="O54" s="103">
        <v>54.1</v>
      </c>
      <c r="P54" s="117">
        <f t="shared" si="16"/>
        <v>40.552222222222227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0</v>
      </c>
      <c r="E55" s="43">
        <v>0</v>
      </c>
      <c r="F55" s="43">
        <v>0</v>
      </c>
      <c r="G55" s="43">
        <v>18823</v>
      </c>
      <c r="H55" s="43">
        <v>0</v>
      </c>
      <c r="I55" s="43">
        <v>20655</v>
      </c>
      <c r="J55" s="43">
        <v>21162</v>
      </c>
      <c r="K55" s="43">
        <v>20222</v>
      </c>
      <c r="L55" s="43">
        <v>20994</v>
      </c>
      <c r="M55" s="43">
        <v>21400</v>
      </c>
      <c r="N55" s="43">
        <v>21200</v>
      </c>
      <c r="O55" s="104">
        <v>20290</v>
      </c>
      <c r="P55" s="118">
        <f t="shared" si="16"/>
        <v>20605.666666666668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0</v>
      </c>
      <c r="E56" s="44">
        <v>0</v>
      </c>
      <c r="F56" s="44">
        <v>0</v>
      </c>
      <c r="G56" s="44">
        <v>11776</v>
      </c>
      <c r="H56" s="44">
        <v>0</v>
      </c>
      <c r="I56" s="44">
        <v>13591</v>
      </c>
      <c r="J56" s="44">
        <v>13216</v>
      </c>
      <c r="K56" s="44">
        <v>12735</v>
      </c>
      <c r="L56" s="44">
        <v>13807</v>
      </c>
      <c r="M56" s="44">
        <v>12790</v>
      </c>
      <c r="N56" s="44">
        <v>12664</v>
      </c>
      <c r="O56" s="105">
        <v>13440</v>
      </c>
      <c r="P56" s="119">
        <f t="shared" si="16"/>
        <v>13151.111111111111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12078</v>
      </c>
      <c r="D57" s="25" t="str">
        <f t="shared" si="17"/>
        <v xml:space="preserve"> --- </v>
      </c>
      <c r="E57" s="25" t="str">
        <f t="shared" si="17"/>
        <v xml:space="preserve"> --- </v>
      </c>
      <c r="F57" s="25" t="str">
        <f t="shared" si="17"/>
        <v xml:space="preserve"> --- </v>
      </c>
      <c r="G57" s="25">
        <f t="shared" si="17"/>
        <v>10467</v>
      </c>
      <c r="H57" s="25" t="str">
        <f t="shared" si="17"/>
        <v xml:space="preserve"> --- </v>
      </c>
      <c r="I57" s="25">
        <f t="shared" si="17"/>
        <v>11476</v>
      </c>
      <c r="J57" s="25">
        <f t="shared" si="17"/>
        <v>13631</v>
      </c>
      <c r="K57" s="25">
        <f t="shared" si="17"/>
        <v>17303</v>
      </c>
      <c r="L57" s="25">
        <f t="shared" si="17"/>
        <v>14346</v>
      </c>
      <c r="M57" s="25">
        <f t="shared" si="17"/>
        <v>12034</v>
      </c>
      <c r="N57" s="25">
        <f t="shared" si="17"/>
        <v>15901</v>
      </c>
      <c r="O57" s="107">
        <f t="shared" si="17"/>
        <v>11700</v>
      </c>
      <c r="P57" s="108">
        <f>ROUND(SUM(B57:O57)/COUNTIF(B57:O57,"&gt;0"),)</f>
        <v>13215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4376</v>
      </c>
      <c r="D58" s="97" t="str">
        <f t="shared" si="17"/>
        <v xml:space="preserve"> --- </v>
      </c>
      <c r="E58" s="97" t="str">
        <f t="shared" si="17"/>
        <v xml:space="preserve"> --- </v>
      </c>
      <c r="F58" s="97" t="str">
        <f t="shared" si="17"/>
        <v xml:space="preserve"> --- </v>
      </c>
      <c r="G58" s="97">
        <f t="shared" si="17"/>
        <v>3931</v>
      </c>
      <c r="H58" s="97" t="str">
        <f t="shared" si="17"/>
        <v xml:space="preserve"> --- </v>
      </c>
      <c r="I58" s="97">
        <f t="shared" si="17"/>
        <v>3695</v>
      </c>
      <c r="J58" s="97">
        <f t="shared" si="17"/>
        <v>5286</v>
      </c>
      <c r="K58" s="97">
        <f t="shared" si="17"/>
        <v>4152</v>
      </c>
      <c r="L58" s="97">
        <f t="shared" si="17"/>
        <v>3904</v>
      </c>
      <c r="M58" s="97">
        <f t="shared" si="17"/>
        <v>3569</v>
      </c>
      <c r="N58" s="97">
        <f t="shared" si="17"/>
        <v>3877</v>
      </c>
      <c r="O58" s="111">
        <f t="shared" si="17"/>
        <v>2981</v>
      </c>
      <c r="P58" s="108">
        <f>ROUND(SUM(B58:O58)/COUNTIF(B58:O58,"&gt;0"),)</f>
        <v>3975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16454</v>
      </c>
      <c r="D59" s="97" t="str">
        <f t="shared" si="18"/>
        <v xml:space="preserve"> --- </v>
      </c>
      <c r="E59" s="97" t="str">
        <f t="shared" si="18"/>
        <v xml:space="preserve"> --- </v>
      </c>
      <c r="F59" s="97" t="str">
        <f t="shared" si="18"/>
        <v xml:space="preserve"> --- </v>
      </c>
      <c r="G59" s="97">
        <f t="shared" si="18"/>
        <v>14398</v>
      </c>
      <c r="H59" s="97" t="str">
        <f t="shared" si="18"/>
        <v xml:space="preserve"> --- </v>
      </c>
      <c r="I59" s="97">
        <f t="shared" si="18"/>
        <v>15171</v>
      </c>
      <c r="J59" s="97">
        <f t="shared" si="18"/>
        <v>18917</v>
      </c>
      <c r="K59" s="97">
        <f t="shared" si="18"/>
        <v>21455</v>
      </c>
      <c r="L59" s="97">
        <f t="shared" si="18"/>
        <v>18250</v>
      </c>
      <c r="M59" s="97">
        <f t="shared" si="18"/>
        <v>15603</v>
      </c>
      <c r="N59" s="97">
        <f t="shared" si="18"/>
        <v>19778</v>
      </c>
      <c r="O59" s="111">
        <f t="shared" si="18"/>
        <v>14681</v>
      </c>
      <c r="P59" s="108">
        <f t="shared" si="18"/>
        <v>17190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203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-3.8990558340132822</v>
      </c>
      <c r="D66" s="32">
        <f t="shared" si="19"/>
        <v>0</v>
      </c>
      <c r="E66" s="32">
        <f t="shared" si="19"/>
        <v>-0.38944523923063912</v>
      </c>
      <c r="F66" s="32">
        <f t="shared" si="19"/>
        <v>-14.455476506918927</v>
      </c>
      <c r="G66" s="32">
        <f t="shared" si="19"/>
        <v>0.34881742385570647</v>
      </c>
      <c r="H66" s="32">
        <f t="shared" si="19"/>
        <v>-9.8700813160108396</v>
      </c>
      <c r="I66" s="32">
        <f t="shared" si="19"/>
        <v>-2.5039007355672709</v>
      </c>
      <c r="J66" s="32">
        <f t="shared" si="19"/>
        <v>-0.25849616057172398</v>
      </c>
      <c r="K66" s="32">
        <f t="shared" si="19"/>
        <v>0.79443892750745704</v>
      </c>
      <c r="L66" s="32">
        <f t="shared" si="19"/>
        <v>-9.2478331129719322</v>
      </c>
      <c r="M66" s="32">
        <f t="shared" si="19"/>
        <v>-0.18351551902976837</v>
      </c>
      <c r="N66" s="32">
        <f t="shared" si="19"/>
        <v>-13.227032385988096</v>
      </c>
      <c r="O66" s="130">
        <f t="shared" si="19"/>
        <v>-0.50090005478594435</v>
      </c>
      <c r="P66" s="131">
        <f t="shared" si="19"/>
        <v>-3.8105692331817522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4.4372755493334921</v>
      </c>
      <c r="D67" s="133" t="str">
        <f t="shared" si="20"/>
        <v xml:space="preserve"> --- </v>
      </c>
      <c r="E67" s="133" t="str">
        <f t="shared" si="20"/>
        <v xml:space="preserve"> --- </v>
      </c>
      <c r="F67" s="133" t="str">
        <f t="shared" si="20"/>
        <v xml:space="preserve"> --- </v>
      </c>
      <c r="G67" s="133">
        <f t="shared" si="20"/>
        <v>3.8339222614840907</v>
      </c>
      <c r="H67" s="133" t="str">
        <f t="shared" si="20"/>
        <v xml:space="preserve"> --- </v>
      </c>
      <c r="I67" s="133">
        <f t="shared" si="20"/>
        <v>3.8022520438068881</v>
      </c>
      <c r="J67" s="133">
        <f t="shared" si="20"/>
        <v>5.7400112549240276</v>
      </c>
      <c r="K67" s="133">
        <f t="shared" si="20"/>
        <v>4.6958932594004494</v>
      </c>
      <c r="L67" s="133">
        <f t="shared" si="20"/>
        <v>10.23481781376519</v>
      </c>
      <c r="M67" s="133">
        <f t="shared" si="20"/>
        <v>5.0368756285618588</v>
      </c>
      <c r="N67" s="133">
        <f t="shared" si="20"/>
        <v>-8.8554216867469933</v>
      </c>
      <c r="O67" s="134">
        <f t="shared" si="20"/>
        <v>1.541762695700541</v>
      </c>
      <c r="P67" s="135">
        <f t="shared" si="20"/>
        <v>-4.7021943573668068E-2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-669</v>
      </c>
      <c r="D69" s="33">
        <f t="shared" si="21"/>
        <v>0</v>
      </c>
      <c r="E69" s="33">
        <f t="shared" si="21"/>
        <v>-49</v>
      </c>
      <c r="F69" s="33">
        <f t="shared" si="21"/>
        <v>-1849</v>
      </c>
      <c r="G69" s="33">
        <f t="shared" si="21"/>
        <v>41</v>
      </c>
      <c r="H69" s="33">
        <f t="shared" si="21"/>
        <v>-1056</v>
      </c>
      <c r="I69" s="33">
        <f t="shared" si="21"/>
        <v>-337</v>
      </c>
      <c r="J69" s="33">
        <f t="shared" si="21"/>
        <v>-34</v>
      </c>
      <c r="K69" s="33">
        <f t="shared" si="21"/>
        <v>96</v>
      </c>
      <c r="L69" s="33">
        <f t="shared" si="21"/>
        <v>-1259</v>
      </c>
      <c r="M69" s="33">
        <f t="shared" si="21"/>
        <v>-23</v>
      </c>
      <c r="N69" s="33">
        <f t="shared" si="21"/>
        <v>-1601</v>
      </c>
      <c r="O69" s="140">
        <f t="shared" si="21"/>
        <v>-64</v>
      </c>
      <c r="P69" s="141">
        <f t="shared" si="21"/>
        <v>-486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729</v>
      </c>
      <c r="D70" s="143" t="str">
        <f t="shared" si="22"/>
        <v xml:space="preserve"> --- </v>
      </c>
      <c r="E70" s="143" t="str">
        <f t="shared" si="22"/>
        <v xml:space="preserve"> --- </v>
      </c>
      <c r="F70" s="143" t="str">
        <f t="shared" si="22"/>
        <v xml:space="preserve"> --- </v>
      </c>
      <c r="G70" s="143">
        <f t="shared" si="22"/>
        <v>434</v>
      </c>
      <c r="H70" s="143" t="str">
        <f t="shared" si="22"/>
        <v xml:space="preserve"> --- </v>
      </c>
      <c r="I70" s="143">
        <f t="shared" si="22"/>
        <v>493</v>
      </c>
      <c r="J70" s="143">
        <f t="shared" si="22"/>
        <v>714</v>
      </c>
      <c r="K70" s="143">
        <f t="shared" si="22"/>
        <v>542</v>
      </c>
      <c r="L70" s="143">
        <f t="shared" si="22"/>
        <v>1264</v>
      </c>
      <c r="M70" s="143">
        <f t="shared" si="22"/>
        <v>601</v>
      </c>
      <c r="N70" s="143">
        <f t="shared" si="22"/>
        <v>-1176</v>
      </c>
      <c r="O70" s="144">
        <f t="shared" si="22"/>
        <v>194</v>
      </c>
      <c r="P70" s="145">
        <f t="shared" si="22"/>
        <v>-6</v>
      </c>
    </row>
    <row r="72" spans="1:16" ht="13.5" thickBot="1">
      <c r="P72" s="36" t="s">
        <v>202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-10.583580613254213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-7.1839080459770202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-2.4022947292936578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 t="str">
        <f t="shared" si="24"/>
        <v xml:space="preserve"> --- </v>
      </c>
      <c r="E76" s="133" t="str">
        <f t="shared" si="24"/>
        <v xml:space="preserve"> --- 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>
        <f t="shared" si="24"/>
        <v>9.8062475286674555</v>
      </c>
      <c r="J76" s="133">
        <f t="shared" si="24"/>
        <v>23.274366978841485</v>
      </c>
      <c r="K76" s="133">
        <f t="shared" si="24"/>
        <v>5.8550517672259872</v>
      </c>
      <c r="L76" s="133">
        <f t="shared" si="24"/>
        <v>8.1229418221734306</v>
      </c>
      <c r="M76" s="133">
        <f t="shared" si="24"/>
        <v>9.8171701112877514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9.4154570419772341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-321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-150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-67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 t="str">
        <f t="shared" si="26"/>
        <v xml:space="preserve"> --- </v>
      </c>
      <c r="E79" s="143" t="str">
        <f t="shared" si="26"/>
        <v xml:space="preserve"> --- 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>
        <f t="shared" si="26"/>
        <v>248</v>
      </c>
      <c r="J79" s="143">
        <f t="shared" si="26"/>
        <v>671</v>
      </c>
      <c r="K79" s="143">
        <f t="shared" si="26"/>
        <v>164</v>
      </c>
      <c r="L79" s="143">
        <f t="shared" si="26"/>
        <v>222</v>
      </c>
      <c r="M79" s="143">
        <f t="shared" si="26"/>
        <v>247</v>
      </c>
      <c r="N79" s="143">
        <f t="shared" si="26"/>
        <v>40</v>
      </c>
      <c r="O79" s="144">
        <f t="shared" si="26"/>
        <v>452</v>
      </c>
      <c r="P79" s="145">
        <f t="shared" si="26"/>
        <v>240</v>
      </c>
    </row>
    <row r="81" spans="16:16">
      <c r="P81" s="146" t="s">
        <v>53</v>
      </c>
    </row>
    <row r="124" spans="1:16" ht="21" thickBot="1">
      <c r="A124" s="127" t="s">
        <v>112</v>
      </c>
      <c r="P124" s="36" t="s">
        <v>201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-2.4419249980179245</v>
      </c>
      <c r="D127" s="32">
        <f t="shared" si="27"/>
        <v>0</v>
      </c>
      <c r="E127" s="32">
        <f t="shared" si="27"/>
        <v>-0.39484286865430818</v>
      </c>
      <c r="F127" s="32">
        <f t="shared" si="27"/>
        <v>-16.814034094928203</v>
      </c>
      <c r="G127" s="32">
        <f t="shared" si="27"/>
        <v>2.8281750266808956</v>
      </c>
      <c r="H127" s="32">
        <f t="shared" si="27"/>
        <v>24.716516023007401</v>
      </c>
      <c r="I127" s="32">
        <f t="shared" si="27"/>
        <v>-2.455468619943403</v>
      </c>
      <c r="J127" s="32">
        <f t="shared" si="27"/>
        <v>-2.6410477835348303</v>
      </c>
      <c r="K127" s="32">
        <f t="shared" si="27"/>
        <v>5.5126791620665472E-3</v>
      </c>
      <c r="L127" s="32">
        <f t="shared" si="27"/>
        <v>-8.9140271493212708</v>
      </c>
      <c r="M127" s="32">
        <f t="shared" si="27"/>
        <v>4.0283596519515186E-2</v>
      </c>
      <c r="N127" s="32">
        <f t="shared" si="27"/>
        <v>-7.3661863098301552</v>
      </c>
      <c r="O127" s="130">
        <f t="shared" si="27"/>
        <v>-0.5002174858634163</v>
      </c>
      <c r="P127" s="131">
        <f t="shared" si="27"/>
        <v>-1.2876792508047998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4.4295413147872154</v>
      </c>
      <c r="D128" s="133" t="str">
        <f t="shared" si="28"/>
        <v xml:space="preserve"> --- </v>
      </c>
      <c r="E128" s="133" t="str">
        <f t="shared" si="28"/>
        <v xml:space="preserve"> --- </v>
      </c>
      <c r="F128" s="133" t="str">
        <f t="shared" si="28"/>
        <v xml:space="preserve"> --- </v>
      </c>
      <c r="G128" s="133">
        <f t="shared" si="28"/>
        <v>7.4233304671825806</v>
      </c>
      <c r="H128" s="133" t="str">
        <f t="shared" si="28"/>
        <v xml:space="preserve"> --- </v>
      </c>
      <c r="I128" s="133">
        <f t="shared" si="28"/>
        <v>4.6880446148483799</v>
      </c>
      <c r="J128" s="133">
        <f t="shared" si="28"/>
        <v>1.9440980118846625</v>
      </c>
      <c r="K128" s="133">
        <f t="shared" si="28"/>
        <v>4.8373114488816924</v>
      </c>
      <c r="L128" s="133">
        <f t="shared" si="28"/>
        <v>-7.5700543705562495</v>
      </c>
      <c r="M128" s="133">
        <f t="shared" si="28"/>
        <v>3.141100216054511</v>
      </c>
      <c r="N128" s="133">
        <f t="shared" si="28"/>
        <v>-2.2451418149801867</v>
      </c>
      <c r="O128" s="134">
        <f t="shared" si="28"/>
        <v>17.897435897435884</v>
      </c>
      <c r="P128" s="135">
        <f t="shared" si="28"/>
        <v>3.4279228149829635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-308</v>
      </c>
      <c r="D130" s="33">
        <f t="shared" si="29"/>
        <v>0</v>
      </c>
      <c r="E130" s="33">
        <f t="shared" si="29"/>
        <v>-49</v>
      </c>
      <c r="F130" s="33">
        <f t="shared" si="29"/>
        <v>-2377</v>
      </c>
      <c r="G130" s="33">
        <f t="shared" si="29"/>
        <v>318</v>
      </c>
      <c r="H130" s="33">
        <f t="shared" si="29"/>
        <v>3008</v>
      </c>
      <c r="I130" s="33">
        <f t="shared" si="29"/>
        <v>-295</v>
      </c>
      <c r="J130" s="33">
        <f t="shared" si="29"/>
        <v>-367</v>
      </c>
      <c r="K130" s="33">
        <f t="shared" si="29"/>
        <v>1</v>
      </c>
      <c r="L130" s="33">
        <f t="shared" si="29"/>
        <v>-1182</v>
      </c>
      <c r="M130" s="33">
        <f t="shared" si="29"/>
        <v>5</v>
      </c>
      <c r="N130" s="33">
        <f t="shared" si="29"/>
        <v>-1145</v>
      </c>
      <c r="O130" s="140">
        <f t="shared" si="29"/>
        <v>-69</v>
      </c>
      <c r="P130" s="141">
        <f t="shared" si="29"/>
        <v>-176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535</v>
      </c>
      <c r="D131" s="143" t="str">
        <f t="shared" si="30"/>
        <v xml:space="preserve"> --- </v>
      </c>
      <c r="E131" s="143" t="str">
        <f t="shared" si="30"/>
        <v xml:space="preserve"> --- </v>
      </c>
      <c r="F131" s="143" t="str">
        <f t="shared" si="30"/>
        <v xml:space="preserve"> --- </v>
      </c>
      <c r="G131" s="143">
        <f t="shared" si="30"/>
        <v>777</v>
      </c>
      <c r="H131" s="143" t="str">
        <f t="shared" si="30"/>
        <v xml:space="preserve"> --- </v>
      </c>
      <c r="I131" s="143">
        <f t="shared" si="30"/>
        <v>538</v>
      </c>
      <c r="J131" s="143">
        <f t="shared" si="30"/>
        <v>265</v>
      </c>
      <c r="K131" s="143">
        <f t="shared" si="30"/>
        <v>837</v>
      </c>
      <c r="L131" s="143">
        <f t="shared" si="30"/>
        <v>-1086</v>
      </c>
      <c r="M131" s="143">
        <f t="shared" si="30"/>
        <v>378</v>
      </c>
      <c r="N131" s="143">
        <f t="shared" si="30"/>
        <v>-357</v>
      </c>
      <c r="O131" s="144">
        <f t="shared" si="30"/>
        <v>2094</v>
      </c>
      <c r="P131" s="145">
        <f t="shared" si="30"/>
        <v>453</v>
      </c>
    </row>
    <row r="133" spans="1:16" ht="13.5" thickBot="1">
      <c r="P133" s="36" t="s">
        <v>200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-10.613682092555337</v>
      </c>
      <c r="C136" s="32">
        <f t="shared" ref="C136:P136" si="31">IF(OR(C42=" --- ",C50=" --- ")," --- ",C42/C50*100-100)</f>
        <v>-3.8117546848381636</v>
      </c>
      <c r="D136" s="32">
        <f t="shared" si="31"/>
        <v>-6.0028860028860009</v>
      </c>
      <c r="E136" s="32">
        <f t="shared" si="31"/>
        <v>-10.009182736455472</v>
      </c>
      <c r="F136" s="32">
        <f t="shared" si="31"/>
        <v>-18.780579601053816</v>
      </c>
      <c r="G136" s="32">
        <f t="shared" si="31"/>
        <v>-9.2400332225913644</v>
      </c>
      <c r="H136" s="32">
        <f t="shared" si="31"/>
        <v>-0.86393088552915742</v>
      </c>
      <c r="I136" s="32">
        <f t="shared" si="31"/>
        <v>0</v>
      </c>
      <c r="J136" s="32">
        <f t="shared" si="31"/>
        <v>-3.5604665438919625</v>
      </c>
      <c r="K136" s="32">
        <f t="shared" si="31"/>
        <v>-9.5084979329352279</v>
      </c>
      <c r="L136" s="32">
        <f t="shared" si="31"/>
        <v>1.0658455708195191</v>
      </c>
      <c r="M136" s="32">
        <f t="shared" si="31"/>
        <v>6.9150293442204571</v>
      </c>
      <c r="N136" s="32">
        <f t="shared" si="31"/>
        <v>-10.851926977687626</v>
      </c>
      <c r="O136" s="130">
        <f t="shared" si="31"/>
        <v>-9.513150531617228</v>
      </c>
      <c r="P136" s="131">
        <f t="shared" si="31"/>
        <v>-5.8158319870759243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7.3126142595978223</v>
      </c>
      <c r="D137" s="133" t="str">
        <f t="shared" si="32"/>
        <v xml:space="preserve"> --- </v>
      </c>
      <c r="E137" s="133" t="str">
        <f t="shared" si="32"/>
        <v xml:space="preserve"> --- </v>
      </c>
      <c r="F137" s="133" t="str">
        <f t="shared" si="32"/>
        <v xml:space="preserve"> --- </v>
      </c>
      <c r="G137" s="133">
        <f t="shared" si="32"/>
        <v>22.513355380310358</v>
      </c>
      <c r="H137" s="133" t="str">
        <f t="shared" si="32"/>
        <v xml:space="preserve"> --- </v>
      </c>
      <c r="I137" s="133">
        <f t="shared" si="32"/>
        <v>8.7415426251691457</v>
      </c>
      <c r="J137" s="133">
        <f t="shared" si="32"/>
        <v>23.269012485811572</v>
      </c>
      <c r="K137" s="133">
        <f t="shared" si="32"/>
        <v>4.8651252408477887</v>
      </c>
      <c r="L137" s="133">
        <f t="shared" si="32"/>
        <v>8.1454918032786878</v>
      </c>
      <c r="M137" s="133">
        <f t="shared" si="32"/>
        <v>9.8066685346035172</v>
      </c>
      <c r="N137" s="133">
        <f t="shared" si="32"/>
        <v>1.7281403146762955</v>
      </c>
      <c r="O137" s="134">
        <f t="shared" si="32"/>
        <v>19.892653471989277</v>
      </c>
      <c r="P137" s="135">
        <f t="shared" si="32"/>
        <v>9.0062893081761075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-633</v>
      </c>
      <c r="C139" s="33">
        <f t="shared" ref="C139:P139" si="33">IF(OR(C42=" --- ",C50=" --- ")," --- ",C42-C50)</f>
        <v>-179</v>
      </c>
      <c r="D139" s="33">
        <f t="shared" si="33"/>
        <v>-208</v>
      </c>
      <c r="E139" s="33">
        <f t="shared" si="33"/>
        <v>-436</v>
      </c>
      <c r="F139" s="33">
        <f t="shared" si="33"/>
        <v>-499</v>
      </c>
      <c r="G139" s="33">
        <f t="shared" si="33"/>
        <v>-445</v>
      </c>
      <c r="H139" s="33">
        <f t="shared" si="33"/>
        <v>-36</v>
      </c>
      <c r="I139" s="33">
        <f t="shared" si="33"/>
        <v>0</v>
      </c>
      <c r="J139" s="33">
        <f t="shared" si="33"/>
        <v>-232</v>
      </c>
      <c r="K139" s="33">
        <f t="shared" si="33"/>
        <v>-414</v>
      </c>
      <c r="L139" s="33">
        <f t="shared" si="33"/>
        <v>45</v>
      </c>
      <c r="M139" s="33">
        <f t="shared" si="33"/>
        <v>271</v>
      </c>
      <c r="N139" s="33">
        <f t="shared" si="33"/>
        <v>-428</v>
      </c>
      <c r="O139" s="140">
        <f t="shared" si="33"/>
        <v>-340</v>
      </c>
      <c r="P139" s="141">
        <f t="shared" si="33"/>
        <v>-252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320</v>
      </c>
      <c r="D140" s="143" t="str">
        <f t="shared" si="34"/>
        <v xml:space="preserve"> --- </v>
      </c>
      <c r="E140" s="143" t="str">
        <f t="shared" si="34"/>
        <v xml:space="preserve"> --- </v>
      </c>
      <c r="F140" s="143" t="str">
        <f t="shared" si="34"/>
        <v xml:space="preserve"> --- </v>
      </c>
      <c r="G140" s="143">
        <f t="shared" si="34"/>
        <v>885</v>
      </c>
      <c r="H140" s="143" t="str">
        <f t="shared" si="34"/>
        <v xml:space="preserve"> --- </v>
      </c>
      <c r="I140" s="143">
        <f t="shared" si="34"/>
        <v>323</v>
      </c>
      <c r="J140" s="143">
        <f t="shared" si="34"/>
        <v>1230</v>
      </c>
      <c r="K140" s="143">
        <f t="shared" si="34"/>
        <v>202</v>
      </c>
      <c r="L140" s="143">
        <f t="shared" si="34"/>
        <v>318</v>
      </c>
      <c r="M140" s="143">
        <f t="shared" si="34"/>
        <v>350</v>
      </c>
      <c r="N140" s="143">
        <f t="shared" si="34"/>
        <v>67</v>
      </c>
      <c r="O140" s="144">
        <f t="shared" si="34"/>
        <v>593</v>
      </c>
      <c r="P140" s="145">
        <f t="shared" si="34"/>
        <v>358</v>
      </c>
    </row>
    <row r="142" spans="1:16">
      <c r="P142" s="146" t="s">
        <v>54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199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32983</v>
      </c>
      <c r="C189" s="58">
        <f t="shared" ref="C189:P189" si="35">IF(OR(C15=" --- ",C43=" --- ")," --- ",C15+C43)</f>
        <v>36444</v>
      </c>
      <c r="D189" s="58">
        <f t="shared" si="35"/>
        <v>34253</v>
      </c>
      <c r="E189" s="58">
        <f t="shared" si="35"/>
        <v>31285</v>
      </c>
      <c r="F189" s="58">
        <f t="shared" si="35"/>
        <v>26798</v>
      </c>
      <c r="G189" s="58">
        <f t="shared" si="35"/>
        <v>29348</v>
      </c>
      <c r="H189" s="58">
        <f t="shared" si="35"/>
        <v>32043</v>
      </c>
      <c r="I189" s="58">
        <f t="shared" si="35"/>
        <v>31636</v>
      </c>
      <c r="J189" s="58">
        <f t="shared" si="35"/>
        <v>36359</v>
      </c>
      <c r="K189" s="58">
        <f t="shared" si="35"/>
        <v>36945</v>
      </c>
      <c r="L189" s="58">
        <f t="shared" si="35"/>
        <v>31687</v>
      </c>
      <c r="M189" s="58">
        <f t="shared" si="35"/>
        <v>32023</v>
      </c>
      <c r="N189" s="58">
        <f t="shared" si="35"/>
        <v>31934</v>
      </c>
      <c r="O189" s="58">
        <f t="shared" si="35"/>
        <v>32140</v>
      </c>
      <c r="P189" s="59">
        <f t="shared" si="35"/>
        <v>32563</v>
      </c>
    </row>
    <row r="190" spans="1:16" s="35" customFormat="1" ht="30" customHeight="1">
      <c r="A190" s="47" t="s">
        <v>91</v>
      </c>
      <c r="B190" s="60">
        <f>IF(OR(B23=" --- ",B51=" --- ")," --- ",B23+B51)</f>
        <v>33937</v>
      </c>
      <c r="C190" s="61">
        <f t="shared" ref="C190:P190" si="36">IF(OR(C23=" --- ",C51=" --- ")," --- ",C23+C51)</f>
        <v>37724</v>
      </c>
      <c r="D190" s="61">
        <f t="shared" si="36"/>
        <v>34613</v>
      </c>
      <c r="E190" s="61">
        <f t="shared" si="36"/>
        <v>32093</v>
      </c>
      <c r="F190" s="61">
        <f t="shared" si="36"/>
        <v>31673</v>
      </c>
      <c r="G190" s="61">
        <f t="shared" si="36"/>
        <v>29599</v>
      </c>
      <c r="H190" s="61">
        <f t="shared" si="36"/>
        <v>30154</v>
      </c>
      <c r="I190" s="61">
        <f t="shared" si="36"/>
        <v>32268</v>
      </c>
      <c r="J190" s="61">
        <f t="shared" si="36"/>
        <v>37119</v>
      </c>
      <c r="K190" s="61">
        <f t="shared" si="36"/>
        <v>37543</v>
      </c>
      <c r="L190" s="61">
        <f t="shared" si="36"/>
        <v>34051</v>
      </c>
      <c r="M190" s="61">
        <f t="shared" si="36"/>
        <v>31627</v>
      </c>
      <c r="N190" s="61">
        <f t="shared" si="36"/>
        <v>34346</v>
      </c>
      <c r="O190" s="61">
        <f t="shared" si="36"/>
        <v>32872</v>
      </c>
      <c r="P190" s="62">
        <f t="shared" si="36"/>
        <v>33544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35918</v>
      </c>
      <c r="D191" s="64" t="str">
        <f t="shared" si="37"/>
        <v xml:space="preserve"> --- </v>
      </c>
      <c r="E191" s="64" t="str">
        <f t="shared" si="37"/>
        <v xml:space="preserve"> --- </v>
      </c>
      <c r="F191" s="64" t="str">
        <f t="shared" si="37"/>
        <v xml:space="preserve"> --- </v>
      </c>
      <c r="G191" s="64">
        <f t="shared" si="37"/>
        <v>27175</v>
      </c>
      <c r="H191" s="64" t="str">
        <f t="shared" si="37"/>
        <v xml:space="preserve"> --- </v>
      </c>
      <c r="I191" s="64">
        <f t="shared" si="37"/>
        <v>30666</v>
      </c>
      <c r="J191" s="64">
        <f t="shared" si="37"/>
        <v>34239</v>
      </c>
      <c r="K191" s="64">
        <f t="shared" si="37"/>
        <v>35798</v>
      </c>
      <c r="L191" s="64">
        <f t="shared" si="37"/>
        <v>33333</v>
      </c>
      <c r="M191" s="64">
        <f t="shared" si="37"/>
        <v>30051</v>
      </c>
      <c r="N191" s="64">
        <f t="shared" si="37"/>
        <v>35772</v>
      </c>
      <c r="O191" s="64">
        <f t="shared" si="37"/>
        <v>29539</v>
      </c>
      <c r="P191" s="65">
        <f t="shared" si="37"/>
        <v>32499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-2.8110911394643097</v>
      </c>
      <c r="C192" s="55">
        <f t="shared" ref="C192:P192" si="38">IF(OR(C189=" --- ",C190=" --- ")," --- ",C189/C190*100-100)</f>
        <v>-3.3930654225426764</v>
      </c>
      <c r="D192" s="55">
        <f t="shared" si="38"/>
        <v>-1.0400716493802946</v>
      </c>
      <c r="E192" s="55">
        <f t="shared" si="38"/>
        <v>-2.5176829838282515</v>
      </c>
      <c r="F192" s="55">
        <f t="shared" si="38"/>
        <v>-15.39165851040319</v>
      </c>
      <c r="G192" s="55">
        <f t="shared" si="38"/>
        <v>-0.84800162167640281</v>
      </c>
      <c r="H192" s="55">
        <f t="shared" si="38"/>
        <v>6.2645088545466621</v>
      </c>
      <c r="I192" s="55">
        <f t="shared" si="38"/>
        <v>-1.9585967522003216</v>
      </c>
      <c r="J192" s="55">
        <f t="shared" si="38"/>
        <v>-2.0474689512109734</v>
      </c>
      <c r="K192" s="55">
        <f t="shared" si="38"/>
        <v>-1.5928402098926568</v>
      </c>
      <c r="L192" s="55">
        <f t="shared" si="38"/>
        <v>-6.9425273853924949</v>
      </c>
      <c r="M192" s="55">
        <f t="shared" si="38"/>
        <v>1.2520947291870783</v>
      </c>
      <c r="N192" s="55">
        <f t="shared" si="38"/>
        <v>-7.0226518371862738</v>
      </c>
      <c r="O192" s="55">
        <f t="shared" si="38"/>
        <v>-2.2268191774154218</v>
      </c>
      <c r="P192" s="56">
        <f t="shared" si="38"/>
        <v>-2.924517052229902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-954</v>
      </c>
      <c r="C193" s="52">
        <f t="shared" ref="C193:P193" si="39">IF(OR(C189=" --- ",C190=" --- ")," --- ",C189-C190)</f>
        <v>-1280</v>
      </c>
      <c r="D193" s="52">
        <f t="shared" si="39"/>
        <v>-360</v>
      </c>
      <c r="E193" s="52">
        <f t="shared" si="39"/>
        <v>-808</v>
      </c>
      <c r="F193" s="52">
        <f t="shared" si="39"/>
        <v>-4875</v>
      </c>
      <c r="G193" s="52">
        <f t="shared" si="39"/>
        <v>-251</v>
      </c>
      <c r="H193" s="52">
        <f t="shared" si="39"/>
        <v>1889</v>
      </c>
      <c r="I193" s="52">
        <f t="shared" si="39"/>
        <v>-632</v>
      </c>
      <c r="J193" s="52">
        <f t="shared" si="39"/>
        <v>-760</v>
      </c>
      <c r="K193" s="52">
        <f t="shared" si="39"/>
        <v>-598</v>
      </c>
      <c r="L193" s="52">
        <f t="shared" si="39"/>
        <v>-2364</v>
      </c>
      <c r="M193" s="52">
        <f t="shared" si="39"/>
        <v>396</v>
      </c>
      <c r="N193" s="52">
        <f t="shared" si="39"/>
        <v>-2412</v>
      </c>
      <c r="O193" s="52">
        <f t="shared" si="39"/>
        <v>-732</v>
      </c>
      <c r="P193" s="53">
        <f t="shared" si="39"/>
        <v>-981</v>
      </c>
    </row>
    <row r="196" spans="1:16" s="35" customFormat="1" ht="21" customHeight="1">
      <c r="C196" s="34"/>
      <c r="P196" s="36" t="s">
        <v>198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99" priority="19" stopIfTrue="1">
      <formula>B9&gt;B17</formula>
    </cfRule>
    <cfRule type="expression" dxfId="98" priority="20" stopIfTrue="1">
      <formula>B9&lt;B17</formula>
    </cfRule>
  </conditionalFormatting>
  <conditionalFormatting sqref="C9:E9">
    <cfRule type="expression" dxfId="97" priority="17" stopIfTrue="1">
      <formula>C9&gt;C17</formula>
    </cfRule>
    <cfRule type="expression" dxfId="96" priority="18" stopIfTrue="1">
      <formula>C9&lt;C17</formula>
    </cfRule>
  </conditionalFormatting>
  <conditionalFormatting sqref="B10">
    <cfRule type="expression" dxfId="95" priority="15" stopIfTrue="1">
      <formula>B10&gt;B18</formula>
    </cfRule>
    <cfRule type="expression" dxfId="94" priority="16" stopIfTrue="1">
      <formula>B10&lt;B18</formula>
    </cfRule>
  </conditionalFormatting>
  <conditionalFormatting sqref="C9:O9">
    <cfRule type="expression" dxfId="93" priority="13" stopIfTrue="1">
      <formula>C9&gt;C17</formula>
    </cfRule>
    <cfRule type="expression" dxfId="92" priority="14" stopIfTrue="1">
      <formula>C9&lt;C17</formula>
    </cfRule>
  </conditionalFormatting>
  <conditionalFormatting sqref="C10:O10">
    <cfRule type="expression" dxfId="91" priority="11" stopIfTrue="1">
      <formula>C10&gt;C18</formula>
    </cfRule>
    <cfRule type="expression" dxfId="90" priority="12" stopIfTrue="1">
      <formula>C10&lt;C18</formula>
    </cfRule>
  </conditionalFormatting>
  <conditionalFormatting sqref="B37">
    <cfRule type="expression" dxfId="89" priority="9" stopIfTrue="1">
      <formula>B37&gt;B45</formula>
    </cfRule>
    <cfRule type="expression" dxfId="88" priority="10" stopIfTrue="1">
      <formula>B37&lt;B45</formula>
    </cfRule>
  </conditionalFormatting>
  <conditionalFormatting sqref="C37:E37">
    <cfRule type="expression" dxfId="87" priority="7" stopIfTrue="1">
      <formula>C37&gt;C45</formula>
    </cfRule>
    <cfRule type="expression" dxfId="86" priority="8" stopIfTrue="1">
      <formula>C37&lt;C45</formula>
    </cfRule>
  </conditionalFormatting>
  <conditionalFormatting sqref="B38">
    <cfRule type="expression" dxfId="85" priority="5" stopIfTrue="1">
      <formula>B38&gt;B46</formula>
    </cfRule>
    <cfRule type="expression" dxfId="84" priority="6" stopIfTrue="1">
      <formula>B38&lt;B46</formula>
    </cfRule>
  </conditionalFormatting>
  <conditionalFormatting sqref="C37:O37">
    <cfRule type="expression" dxfId="83" priority="3" stopIfTrue="1">
      <formula>C37&gt;C45</formula>
    </cfRule>
    <cfRule type="expression" dxfId="82" priority="4" stopIfTrue="1">
      <formula>C37&lt;C45</formula>
    </cfRule>
  </conditionalFormatting>
  <conditionalFormatting sqref="C38:O38">
    <cfRule type="expression" dxfId="81" priority="1" stopIfTrue="1">
      <formula>C38&gt;C46</formula>
    </cfRule>
    <cfRule type="expression" dxfId="8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30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57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22.4</v>
      </c>
      <c r="C9" s="41">
        <v>23.2</v>
      </c>
      <c r="D9" s="41">
        <v>23.07</v>
      </c>
      <c r="E9" s="41">
        <v>23.06</v>
      </c>
      <c r="F9" s="41">
        <v>20.59</v>
      </c>
      <c r="G9" s="41">
        <v>23.07</v>
      </c>
      <c r="H9" s="41">
        <v>24.816694867456309</v>
      </c>
      <c r="I9" s="41">
        <v>22.39</v>
      </c>
      <c r="J9" s="41">
        <v>27.2</v>
      </c>
      <c r="K9" s="41">
        <v>22.481999999999999</v>
      </c>
      <c r="L9" s="41">
        <v>20.806252173913041</v>
      </c>
      <c r="M9" s="41">
        <v>23.5</v>
      </c>
      <c r="N9" s="41">
        <v>24.2</v>
      </c>
      <c r="O9" s="102">
        <v>25.21</v>
      </c>
      <c r="P9" s="66">
        <f t="shared" ref="P9:P12" si="0">SUM(B9:O9)/COUNTIF(B9:O9,"&gt;0")</f>
        <v>23.285353360097808</v>
      </c>
    </row>
    <row r="10" spans="1:33" s="21" customFormat="1" ht="30" customHeight="1">
      <c r="A10" s="20" t="s">
        <v>28</v>
      </c>
      <c r="B10" s="94">
        <v>58.2</v>
      </c>
      <c r="C10" s="42">
        <v>57.84</v>
      </c>
      <c r="D10" s="42">
        <v>71.700700000000012</v>
      </c>
      <c r="E10" s="42">
        <v>66</v>
      </c>
      <c r="F10" s="42">
        <v>48.844999999999999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63.229550000000003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13814</v>
      </c>
      <c r="C13" s="25">
        <f t="shared" ref="C13:O14" si="1">IF(C9=0," --- ",ROUND(12*(1/C9*C11),))</f>
        <v>13318</v>
      </c>
      <c r="D13" s="25">
        <f t="shared" si="1"/>
        <v>12574</v>
      </c>
      <c r="E13" s="25">
        <f t="shared" si="1"/>
        <v>13452</v>
      </c>
      <c r="F13" s="25">
        <f t="shared" si="1"/>
        <v>14162</v>
      </c>
      <c r="G13" s="25">
        <f t="shared" si="1"/>
        <v>12562</v>
      </c>
      <c r="H13" s="25">
        <f t="shared" si="1"/>
        <v>11122</v>
      </c>
      <c r="I13" s="25">
        <f t="shared" si="1"/>
        <v>13064</v>
      </c>
      <c r="J13" s="25">
        <f t="shared" si="1"/>
        <v>11185</v>
      </c>
      <c r="K13" s="25">
        <f>IF(K9=0," --- ",ROUND(12*(1/K9*K11)+Q60,))</f>
        <v>13232</v>
      </c>
      <c r="L13" s="25">
        <f t="shared" si="1"/>
        <v>14549</v>
      </c>
      <c r="M13" s="25">
        <f t="shared" si="1"/>
        <v>13063</v>
      </c>
      <c r="N13" s="25">
        <f t="shared" si="1"/>
        <v>11675</v>
      </c>
      <c r="O13" s="107">
        <f t="shared" si="1"/>
        <v>12279</v>
      </c>
      <c r="P13" s="108">
        <f>ROUND(SUM(B13:O13)/COUNTIF(B13:O13,"&gt;0"),)</f>
        <v>12861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3224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3341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2859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17038</v>
      </c>
      <c r="C15" s="97">
        <f t="shared" ref="C15:P15" si="2">IF(C9=0," --- ",C13+C14)</f>
        <v>16451</v>
      </c>
      <c r="D15" s="97">
        <f t="shared" si="2"/>
        <v>14948</v>
      </c>
      <c r="E15" s="97">
        <f t="shared" si="2"/>
        <v>15923</v>
      </c>
      <c r="F15" s="97">
        <f t="shared" si="2"/>
        <v>17503</v>
      </c>
      <c r="G15" s="97">
        <f t="shared" si="2"/>
        <v>14182</v>
      </c>
      <c r="H15" s="97">
        <f t="shared" si="2"/>
        <v>14213</v>
      </c>
      <c r="I15" s="97">
        <f t="shared" si="2"/>
        <v>15841</v>
      </c>
      <c r="J15" s="97">
        <f t="shared" si="2"/>
        <v>14612</v>
      </c>
      <c r="K15" s="97">
        <f t="shared" si="2"/>
        <v>15916</v>
      </c>
      <c r="L15" s="97">
        <f t="shared" si="2"/>
        <v>17536</v>
      </c>
      <c r="M15" s="97">
        <f t="shared" si="2"/>
        <v>15969</v>
      </c>
      <c r="N15" s="97">
        <f t="shared" si="2"/>
        <v>15191</v>
      </c>
      <c r="O15" s="111">
        <f t="shared" si="2"/>
        <v>14747</v>
      </c>
      <c r="P15" s="108">
        <f t="shared" si="2"/>
        <v>15720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22.4</v>
      </c>
      <c r="C17" s="41">
        <v>23.2</v>
      </c>
      <c r="D17" s="41">
        <v>23.07</v>
      </c>
      <c r="E17" s="41">
        <v>23.06</v>
      </c>
      <c r="F17" s="41">
        <v>19.95</v>
      </c>
      <c r="G17" s="41">
        <v>23.07</v>
      </c>
      <c r="H17" s="41">
        <v>23.294058827053753</v>
      </c>
      <c r="I17" s="41">
        <v>22.39</v>
      </c>
      <c r="J17" s="41">
        <v>27.2</v>
      </c>
      <c r="K17" s="41">
        <v>22.96</v>
      </c>
      <c r="L17" s="41">
        <v>22.850191304347824</v>
      </c>
      <c r="M17" s="41">
        <v>23.5</v>
      </c>
      <c r="N17" s="41">
        <v>22</v>
      </c>
      <c r="O17" s="102">
        <v>25.21</v>
      </c>
      <c r="P17" s="115">
        <f t="shared" ref="P17:P20" si="3">SUM(B17:O17)/COUNTIF(B17:O17,"&gt;0")</f>
        <v>23.153875009385825</v>
      </c>
      <c r="R17" s="116"/>
      <c r="S17" s="116"/>
    </row>
    <row r="18" spans="1:23" s="21" customFormat="1" ht="30" customHeight="1">
      <c r="A18" s="20" t="s">
        <v>28</v>
      </c>
      <c r="B18" s="85">
        <v>58.2</v>
      </c>
      <c r="C18" s="42">
        <v>57.844200000000001</v>
      </c>
      <c r="D18" s="42">
        <v>71.700700000000012</v>
      </c>
      <c r="E18" s="42">
        <v>66</v>
      </c>
      <c r="F18" s="42">
        <v>56.05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64.237350000000006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13814</v>
      </c>
      <c r="C21" s="25">
        <f t="shared" ref="C21:O22" si="4">IF(C17=0," --- ",ROUND(12*(1/C17*C19),))</f>
        <v>13858</v>
      </c>
      <c r="D21" s="25">
        <f t="shared" si="4"/>
        <v>12575</v>
      </c>
      <c r="E21" s="25">
        <f t="shared" si="4"/>
        <v>13504</v>
      </c>
      <c r="F21" s="25">
        <f t="shared" si="4"/>
        <v>14496</v>
      </c>
      <c r="G21" s="25">
        <f t="shared" si="4"/>
        <v>12518</v>
      </c>
      <c r="H21" s="25">
        <f t="shared" si="4"/>
        <v>12075</v>
      </c>
      <c r="I21" s="25">
        <f t="shared" si="4"/>
        <v>13399</v>
      </c>
      <c r="J21" s="25">
        <f t="shared" si="4"/>
        <v>11214</v>
      </c>
      <c r="K21" s="25">
        <f t="shared" si="4"/>
        <v>13128</v>
      </c>
      <c r="L21" s="25">
        <f t="shared" si="4"/>
        <v>13476</v>
      </c>
      <c r="M21" s="25">
        <f t="shared" si="4"/>
        <v>13087</v>
      </c>
      <c r="N21" s="25">
        <f t="shared" si="4"/>
        <v>12655</v>
      </c>
      <c r="O21" s="107">
        <f t="shared" si="4"/>
        <v>12341</v>
      </c>
      <c r="P21" s="108">
        <f>ROUND(SUM(B21:O21)/COUNTIF(B21:O21,"&gt;0"),)</f>
        <v>13010</v>
      </c>
    </row>
    <row r="22" spans="1:23" s="106" customFormat="1" ht="30" customHeight="1" thickBot="1">
      <c r="A22" s="24" t="s">
        <v>98</v>
      </c>
      <c r="B22" s="97">
        <f>IF(B18=0," --- ",ROUND(12*(1/B18*B20),))</f>
        <v>3607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2976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2894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17421</v>
      </c>
      <c r="C23" s="97">
        <f t="shared" si="5"/>
        <v>17115</v>
      </c>
      <c r="D23" s="97">
        <f t="shared" si="5"/>
        <v>15101</v>
      </c>
      <c r="E23" s="97">
        <f t="shared" si="5"/>
        <v>16249</v>
      </c>
      <c r="F23" s="97">
        <f t="shared" si="5"/>
        <v>17472</v>
      </c>
      <c r="G23" s="97">
        <f t="shared" si="5"/>
        <v>14303</v>
      </c>
      <c r="H23" s="97">
        <f t="shared" si="5"/>
        <v>15193</v>
      </c>
      <c r="I23" s="97">
        <f t="shared" si="5"/>
        <v>16176</v>
      </c>
      <c r="J23" s="97">
        <f t="shared" si="5"/>
        <v>14768</v>
      </c>
      <c r="K23" s="97">
        <f t="shared" si="5"/>
        <v>16093</v>
      </c>
      <c r="L23" s="97">
        <f t="shared" si="5"/>
        <v>16431</v>
      </c>
      <c r="M23" s="97">
        <f t="shared" si="5"/>
        <v>15850</v>
      </c>
      <c r="N23" s="97">
        <f t="shared" si="5"/>
        <v>15409</v>
      </c>
      <c r="O23" s="111">
        <f t="shared" si="5"/>
        <v>15068</v>
      </c>
      <c r="P23" s="108">
        <f t="shared" si="5"/>
        <v>15904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22.4</v>
      </c>
      <c r="C25" s="41">
        <v>22.857142857142858</v>
      </c>
      <c r="D25" s="41">
        <v>23.07</v>
      </c>
      <c r="E25" s="41">
        <v>23.06</v>
      </c>
      <c r="F25" s="41">
        <v>20.18</v>
      </c>
      <c r="G25" s="41">
        <v>23.07</v>
      </c>
      <c r="H25" s="41">
        <v>24.067215363511657</v>
      </c>
      <c r="I25" s="41">
        <v>22.39</v>
      </c>
      <c r="J25" s="41">
        <v>27.2</v>
      </c>
      <c r="K25" s="41">
        <v>22.96</v>
      </c>
      <c r="L25" s="41">
        <v>22.885130434782607</v>
      </c>
      <c r="M25" s="41">
        <v>23.5</v>
      </c>
      <c r="N25" s="41">
        <v>22</v>
      </c>
      <c r="O25" s="102">
        <v>25.21</v>
      </c>
      <c r="P25" s="115">
        <f t="shared" ref="P25:P28" si="6">SUM(B25:O25)/COUNTIF(B25:O25,"&gt;0")</f>
        <v>23.203534903959792</v>
      </c>
      <c r="R25" s="116"/>
      <c r="S25" s="116"/>
    </row>
    <row r="26" spans="1:23" s="21" customFormat="1" ht="30" customHeight="1">
      <c r="A26" s="20" t="s">
        <v>28</v>
      </c>
      <c r="B26" s="85">
        <v>58.2</v>
      </c>
      <c r="C26" s="42">
        <v>56.71</v>
      </c>
      <c r="D26" s="42">
        <v>67.010000000000005</v>
      </c>
      <c r="E26" s="42">
        <v>74</v>
      </c>
      <c r="F26" s="42">
        <v>59</v>
      </c>
      <c r="G26" s="42">
        <v>97</v>
      </c>
      <c r="H26" s="42">
        <v>61.2</v>
      </c>
      <c r="I26" s="42">
        <v>63.05</v>
      </c>
      <c r="J26" s="42">
        <v>55</v>
      </c>
      <c r="K26" s="42">
        <v>54.56</v>
      </c>
      <c r="L26" s="42">
        <v>60.63</v>
      </c>
      <c r="M26" s="42">
        <v>61</v>
      </c>
      <c r="N26" s="42">
        <v>56</v>
      </c>
      <c r="O26" s="103">
        <v>70.900000000000006</v>
      </c>
      <c r="P26" s="117">
        <f t="shared" si="6"/>
        <v>63.875714285714288</v>
      </c>
      <c r="R26" s="116"/>
      <c r="S26" s="116"/>
    </row>
    <row r="27" spans="1:23" s="35" customFormat="1" ht="30" customHeight="1">
      <c r="A27" s="22" t="s">
        <v>27</v>
      </c>
      <c r="B27" s="86">
        <v>24249.624</v>
      </c>
      <c r="C27" s="43">
        <v>25276</v>
      </c>
      <c r="D27" s="43">
        <v>23212</v>
      </c>
      <c r="E27" s="43">
        <v>24840</v>
      </c>
      <c r="F27" s="43">
        <v>23250</v>
      </c>
      <c r="G27" s="43">
        <v>23177</v>
      </c>
      <c r="H27" s="43">
        <v>22720</v>
      </c>
      <c r="I27" s="43">
        <v>24080</v>
      </c>
      <c r="J27" s="43">
        <v>24039</v>
      </c>
      <c r="K27" s="43">
        <v>23991</v>
      </c>
      <c r="L27" s="43">
        <v>24505</v>
      </c>
      <c r="M27" s="43">
        <v>24400</v>
      </c>
      <c r="N27" s="43">
        <v>21200</v>
      </c>
      <c r="O27" s="104">
        <v>24840</v>
      </c>
      <c r="P27" s="118">
        <f t="shared" si="6"/>
        <v>23841.401714285716</v>
      </c>
      <c r="R27" s="116"/>
      <c r="S27" s="116"/>
    </row>
    <row r="28" spans="1:23" s="106" customFormat="1" ht="30" customHeight="1" thickBot="1">
      <c r="A28" s="23" t="s">
        <v>29</v>
      </c>
      <c r="B28" s="87">
        <v>13412.717499999999</v>
      </c>
      <c r="C28" s="44">
        <v>14341</v>
      </c>
      <c r="D28" s="44">
        <v>12708</v>
      </c>
      <c r="E28" s="44">
        <v>13130</v>
      </c>
      <c r="F28" s="44">
        <v>12800</v>
      </c>
      <c r="G28" s="44">
        <v>11776</v>
      </c>
      <c r="H28" s="44">
        <v>13120</v>
      </c>
      <c r="I28" s="44">
        <v>13286</v>
      </c>
      <c r="J28" s="44">
        <v>13216</v>
      </c>
      <c r="K28" s="44">
        <v>12735</v>
      </c>
      <c r="L28" s="44">
        <v>13807</v>
      </c>
      <c r="M28" s="44">
        <v>12790</v>
      </c>
      <c r="N28" s="44">
        <v>12664</v>
      </c>
      <c r="O28" s="105">
        <v>13440</v>
      </c>
      <c r="P28" s="119">
        <f t="shared" si="6"/>
        <v>13087.55125</v>
      </c>
      <c r="R28" s="116"/>
      <c r="S28" s="116"/>
    </row>
    <row r="29" spans="1:23" s="106" customFormat="1" ht="30" customHeight="1" thickBot="1">
      <c r="A29" s="24" t="s">
        <v>97</v>
      </c>
      <c r="B29" s="25">
        <f>IF(B25=0," --- ",ROUND(12*(1/B25*B27),))</f>
        <v>12991</v>
      </c>
      <c r="C29" s="25">
        <f t="shared" ref="C29:O30" si="7">IF(C25=0," --- ",ROUND(12*(1/C25*C27),))</f>
        <v>13270</v>
      </c>
      <c r="D29" s="25">
        <f t="shared" si="7"/>
        <v>12074</v>
      </c>
      <c r="E29" s="25">
        <f t="shared" si="7"/>
        <v>12926</v>
      </c>
      <c r="F29" s="25">
        <f t="shared" si="7"/>
        <v>13826</v>
      </c>
      <c r="G29" s="25">
        <f t="shared" si="7"/>
        <v>12056</v>
      </c>
      <c r="H29" s="25">
        <f t="shared" si="7"/>
        <v>11328</v>
      </c>
      <c r="I29" s="25">
        <f t="shared" si="7"/>
        <v>12906</v>
      </c>
      <c r="J29" s="25">
        <f t="shared" si="7"/>
        <v>10605</v>
      </c>
      <c r="K29" s="25">
        <f t="shared" si="7"/>
        <v>12539</v>
      </c>
      <c r="L29" s="25">
        <f t="shared" si="7"/>
        <v>12849</v>
      </c>
      <c r="M29" s="25">
        <f t="shared" si="7"/>
        <v>12460</v>
      </c>
      <c r="N29" s="25">
        <f t="shared" si="7"/>
        <v>11564</v>
      </c>
      <c r="O29" s="107">
        <f t="shared" si="7"/>
        <v>11824</v>
      </c>
      <c r="P29" s="108">
        <f>ROUND(SUM(B29:O29)/COUNTIF(B29:O29,"&gt;0"),)</f>
        <v>12373</v>
      </c>
    </row>
    <row r="30" spans="1:23" s="106" customFormat="1" ht="30" customHeight="1" thickBot="1">
      <c r="A30" s="24" t="s">
        <v>98</v>
      </c>
      <c r="B30" s="97">
        <f>IF(B26=0," --- ",ROUND(12*(1/B26*B28),))</f>
        <v>2766</v>
      </c>
      <c r="C30" s="97">
        <f t="shared" si="7"/>
        <v>3035</v>
      </c>
      <c r="D30" s="97">
        <f t="shared" si="7"/>
        <v>2276</v>
      </c>
      <c r="E30" s="97">
        <f t="shared" si="7"/>
        <v>2129</v>
      </c>
      <c r="F30" s="97">
        <f t="shared" si="7"/>
        <v>2603</v>
      </c>
      <c r="G30" s="97">
        <f t="shared" si="7"/>
        <v>1457</v>
      </c>
      <c r="H30" s="97">
        <f t="shared" si="7"/>
        <v>2573</v>
      </c>
      <c r="I30" s="97">
        <f t="shared" si="7"/>
        <v>2529</v>
      </c>
      <c r="J30" s="97">
        <f t="shared" si="7"/>
        <v>2883</v>
      </c>
      <c r="K30" s="97">
        <f t="shared" si="7"/>
        <v>2801</v>
      </c>
      <c r="L30" s="97">
        <f t="shared" si="7"/>
        <v>2733</v>
      </c>
      <c r="M30" s="97">
        <f t="shared" si="7"/>
        <v>2516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2521</v>
      </c>
    </row>
    <row r="31" spans="1:23" s="35" customFormat="1" ht="30" customHeight="1" thickBot="1">
      <c r="A31" s="24" t="s">
        <v>99</v>
      </c>
      <c r="B31" s="97">
        <f t="shared" ref="B31:P31" si="8">IF(B25=0," --- ",B29+B30)</f>
        <v>15757</v>
      </c>
      <c r="C31" s="97">
        <f t="shared" si="8"/>
        <v>16305</v>
      </c>
      <c r="D31" s="97">
        <f t="shared" si="8"/>
        <v>14350</v>
      </c>
      <c r="E31" s="97">
        <f t="shared" si="8"/>
        <v>15055</v>
      </c>
      <c r="F31" s="97">
        <f t="shared" si="8"/>
        <v>16429</v>
      </c>
      <c r="G31" s="97">
        <f t="shared" si="8"/>
        <v>13513</v>
      </c>
      <c r="H31" s="97">
        <f t="shared" si="8"/>
        <v>13901</v>
      </c>
      <c r="I31" s="97">
        <f t="shared" si="8"/>
        <v>15435</v>
      </c>
      <c r="J31" s="97">
        <f t="shared" si="8"/>
        <v>13488</v>
      </c>
      <c r="K31" s="97">
        <f t="shared" si="8"/>
        <v>15340</v>
      </c>
      <c r="L31" s="97">
        <f t="shared" si="8"/>
        <v>15582</v>
      </c>
      <c r="M31" s="97">
        <f t="shared" si="8"/>
        <v>14976</v>
      </c>
      <c r="N31" s="97">
        <f t="shared" si="8"/>
        <v>14278</v>
      </c>
      <c r="O31" s="111">
        <f t="shared" si="8"/>
        <v>14099</v>
      </c>
      <c r="P31" s="108">
        <f t="shared" si="8"/>
        <v>14894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58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27.31</v>
      </c>
      <c r="C37" s="41">
        <v>22.837499999999999</v>
      </c>
      <c r="D37" s="41">
        <v>19.940000000000001</v>
      </c>
      <c r="E37" s="41">
        <v>26.68</v>
      </c>
      <c r="F37" s="41">
        <v>26.53</v>
      </c>
      <c r="G37" s="41">
        <v>22.15</v>
      </c>
      <c r="H37" s="41">
        <v>24.121827411167533</v>
      </c>
      <c r="I37" s="41">
        <v>21.59</v>
      </c>
      <c r="J37" s="41">
        <v>21.27</v>
      </c>
      <c r="K37" s="41">
        <v>21.146000000000001</v>
      </c>
      <c r="L37" s="41">
        <v>20.417142857142856</v>
      </c>
      <c r="M37" s="41">
        <v>20.41</v>
      </c>
      <c r="N37" s="41">
        <v>20.3</v>
      </c>
      <c r="O37" s="102">
        <v>21.32</v>
      </c>
      <c r="P37" s="66">
        <f t="shared" ref="P37:P40" si="9">SUM(B37:O37)/COUNTIF(B37:O37,"&gt;0")</f>
        <v>22.573033590593603</v>
      </c>
    </row>
    <row r="38" spans="1:33" s="21" customFormat="1" ht="30" customHeight="1">
      <c r="A38" s="20" t="s">
        <v>28</v>
      </c>
      <c r="B38" s="94">
        <v>28.9</v>
      </c>
      <c r="C38" s="42">
        <v>40.116599999999998</v>
      </c>
      <c r="D38" s="42">
        <v>52.269500000000008</v>
      </c>
      <c r="E38" s="42">
        <v>41.6</v>
      </c>
      <c r="F38" s="42">
        <v>43.284999999999997</v>
      </c>
      <c r="G38" s="42">
        <v>35.950000000000003</v>
      </c>
      <c r="H38" s="42">
        <v>62.117999999999995</v>
      </c>
      <c r="I38" s="42">
        <v>44.14</v>
      </c>
      <c r="J38" s="42">
        <v>73</v>
      </c>
      <c r="K38" s="42">
        <v>46.48</v>
      </c>
      <c r="L38" s="42">
        <v>43.29</v>
      </c>
      <c r="M38" s="42">
        <v>43</v>
      </c>
      <c r="N38" s="42">
        <v>50</v>
      </c>
      <c r="O38" s="103">
        <v>54.1</v>
      </c>
      <c r="P38" s="28">
        <f t="shared" si="9"/>
        <v>47.017792857142865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9506</v>
      </c>
      <c r="C41" s="25">
        <f t="shared" ref="C41:O42" si="10">IF(C37=0," --- ",ROUND(12*(1/C37*C39),))</f>
        <v>11251</v>
      </c>
      <c r="D41" s="25">
        <f t="shared" si="10"/>
        <v>12342</v>
      </c>
      <c r="E41" s="25">
        <f t="shared" si="10"/>
        <v>10169</v>
      </c>
      <c r="F41" s="25">
        <f t="shared" si="10"/>
        <v>9544</v>
      </c>
      <c r="G41" s="25">
        <f t="shared" si="10"/>
        <v>11264</v>
      </c>
      <c r="H41" s="25">
        <f t="shared" si="10"/>
        <v>11442</v>
      </c>
      <c r="I41" s="25">
        <f t="shared" si="10"/>
        <v>11719</v>
      </c>
      <c r="J41" s="25">
        <f t="shared" si="10"/>
        <v>11849</v>
      </c>
      <c r="K41" s="25">
        <f>IF(K37=0," --- ",ROUND(12*(1/K37*K39),))</f>
        <v>11780</v>
      </c>
      <c r="L41" s="25">
        <f t="shared" ref="L41:O41" si="11">IF(L37=0," --- ",ROUND(12*(1/L37*L39),))</f>
        <v>12685</v>
      </c>
      <c r="M41" s="25">
        <f t="shared" si="11"/>
        <v>12983</v>
      </c>
      <c r="N41" s="25">
        <f t="shared" si="11"/>
        <v>12200</v>
      </c>
      <c r="O41" s="107">
        <f t="shared" si="11"/>
        <v>12251</v>
      </c>
      <c r="P41" s="108">
        <f>ROUND(SUM(B41:O41)/COUNTIF(B41:O41,"&gt;0"),)</f>
        <v>11499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6493</v>
      </c>
      <c r="C42" s="97">
        <f t="shared" si="10"/>
        <v>4517</v>
      </c>
      <c r="D42" s="97">
        <f t="shared" si="10"/>
        <v>3257</v>
      </c>
      <c r="E42" s="97">
        <f t="shared" si="10"/>
        <v>3920</v>
      </c>
      <c r="F42" s="97">
        <f t="shared" si="10"/>
        <v>3770</v>
      </c>
      <c r="G42" s="97">
        <f t="shared" si="10"/>
        <v>4371</v>
      </c>
      <c r="H42" s="97">
        <f t="shared" si="10"/>
        <v>3091</v>
      </c>
      <c r="I42" s="97">
        <f t="shared" si="10"/>
        <v>4018</v>
      </c>
      <c r="J42" s="97">
        <f t="shared" si="10"/>
        <v>2582</v>
      </c>
      <c r="K42" s="97">
        <f t="shared" si="10"/>
        <v>3506</v>
      </c>
      <c r="L42" s="97">
        <f t="shared" si="10"/>
        <v>4267</v>
      </c>
      <c r="M42" s="97">
        <f t="shared" si="10"/>
        <v>4190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3909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15999</v>
      </c>
      <c r="C43" s="97">
        <f t="shared" ref="C43:P43" si="12">IF(C37=0," --- ",C41+C42)</f>
        <v>15768</v>
      </c>
      <c r="D43" s="97">
        <f t="shared" si="12"/>
        <v>15599</v>
      </c>
      <c r="E43" s="97">
        <f t="shared" si="12"/>
        <v>14089</v>
      </c>
      <c r="F43" s="97">
        <f t="shared" si="12"/>
        <v>13314</v>
      </c>
      <c r="G43" s="97">
        <f t="shared" si="12"/>
        <v>15635</v>
      </c>
      <c r="H43" s="97">
        <f t="shared" si="12"/>
        <v>14533</v>
      </c>
      <c r="I43" s="97">
        <f t="shared" si="12"/>
        <v>15737</v>
      </c>
      <c r="J43" s="97">
        <f t="shared" si="12"/>
        <v>14431</v>
      </c>
      <c r="K43" s="97">
        <f t="shared" si="12"/>
        <v>15286</v>
      </c>
      <c r="L43" s="97">
        <f t="shared" si="12"/>
        <v>16952</v>
      </c>
      <c r="M43" s="97">
        <f t="shared" si="12"/>
        <v>17173</v>
      </c>
      <c r="N43" s="97">
        <f t="shared" si="12"/>
        <v>15716</v>
      </c>
      <c r="O43" s="111">
        <f t="shared" si="12"/>
        <v>15485</v>
      </c>
      <c r="P43" s="108">
        <f t="shared" si="12"/>
        <v>15408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27.31</v>
      </c>
      <c r="C45" s="41">
        <v>22.837499999999999</v>
      </c>
      <c r="D45" s="41">
        <v>19.940000000000001</v>
      </c>
      <c r="E45" s="41">
        <v>26.68</v>
      </c>
      <c r="F45" s="41">
        <v>24.2</v>
      </c>
      <c r="G45" s="41">
        <v>22.15</v>
      </c>
      <c r="H45" s="41">
        <v>22.641825179896248</v>
      </c>
      <c r="I45" s="41">
        <v>21.6</v>
      </c>
      <c r="J45" s="41">
        <v>21.27</v>
      </c>
      <c r="K45" s="41">
        <v>21.596</v>
      </c>
      <c r="L45" s="41">
        <v>22.42285714285714</v>
      </c>
      <c r="M45" s="41">
        <v>20.41</v>
      </c>
      <c r="N45" s="41">
        <v>20</v>
      </c>
      <c r="O45" s="102">
        <v>21.32</v>
      </c>
      <c r="P45" s="115">
        <f t="shared" ref="P45:P48" si="13">SUM(B45:O45)/COUNTIF(B45:O45,"&gt;0")</f>
        <v>22.455584451625242</v>
      </c>
      <c r="R45" s="116"/>
      <c r="S45" s="116"/>
    </row>
    <row r="46" spans="1:33" s="21" customFormat="1" ht="30" customHeight="1">
      <c r="A46" s="20" t="s">
        <v>28</v>
      </c>
      <c r="B46" s="85">
        <v>28.9</v>
      </c>
      <c r="C46" s="42">
        <v>40.116599999999998</v>
      </c>
      <c r="D46" s="42">
        <v>52.269500000000008</v>
      </c>
      <c r="E46" s="42">
        <v>41.6</v>
      </c>
      <c r="F46" s="42">
        <v>48.91</v>
      </c>
      <c r="G46" s="42">
        <v>35.950000000000003</v>
      </c>
      <c r="H46" s="42">
        <v>62.117999999999995</v>
      </c>
      <c r="I46" s="42">
        <v>44.14</v>
      </c>
      <c r="J46" s="42">
        <v>73</v>
      </c>
      <c r="K46" s="42">
        <v>39.39</v>
      </c>
      <c r="L46" s="42">
        <v>42.44</v>
      </c>
      <c r="M46" s="42">
        <v>43</v>
      </c>
      <c r="N46" s="42">
        <v>43.3</v>
      </c>
      <c r="O46" s="103">
        <v>54.1</v>
      </c>
      <c r="P46" s="117">
        <f t="shared" si="13"/>
        <v>46.373864285714284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9506</v>
      </c>
      <c r="C49" s="25">
        <f t="shared" ref="C49:O50" si="14">IF(C45=0," --- ",ROUND(12*(1/C45*C47),))</f>
        <v>11532</v>
      </c>
      <c r="D49" s="25">
        <f t="shared" si="14"/>
        <v>12342</v>
      </c>
      <c r="E49" s="25">
        <f t="shared" si="14"/>
        <v>10210</v>
      </c>
      <c r="F49" s="25">
        <f t="shared" si="14"/>
        <v>10463</v>
      </c>
      <c r="G49" s="25">
        <f t="shared" si="14"/>
        <v>10955</v>
      </c>
      <c r="H49" s="25">
        <f t="shared" si="14"/>
        <v>12423</v>
      </c>
      <c r="I49" s="25">
        <f t="shared" si="14"/>
        <v>12014</v>
      </c>
      <c r="J49" s="25">
        <f t="shared" si="14"/>
        <v>12172</v>
      </c>
      <c r="K49" s="25">
        <f t="shared" si="14"/>
        <v>11780</v>
      </c>
      <c r="L49" s="25">
        <f t="shared" si="14"/>
        <v>11706</v>
      </c>
      <c r="M49" s="25">
        <f t="shared" si="14"/>
        <v>12977</v>
      </c>
      <c r="N49" s="25">
        <f t="shared" si="14"/>
        <v>12435</v>
      </c>
      <c r="O49" s="107">
        <f t="shared" si="14"/>
        <v>12312</v>
      </c>
      <c r="P49" s="108">
        <f>ROUND(SUM(B49:O49)/COUNTIF(B49:O49,"&gt;0"),)</f>
        <v>11631</v>
      </c>
    </row>
    <row r="50" spans="1:23" s="106" customFormat="1" ht="30" customHeight="1" thickBot="1">
      <c r="A50" s="24" t="s">
        <v>98</v>
      </c>
      <c r="B50" s="97">
        <f>IF(B46=0," --- ",ROUND(12*(1/B46*B48),))</f>
        <v>7264</v>
      </c>
      <c r="C50" s="97">
        <f t="shared" si="14"/>
        <v>4696</v>
      </c>
      <c r="D50" s="97">
        <f t="shared" si="14"/>
        <v>3465</v>
      </c>
      <c r="E50" s="97">
        <f t="shared" si="14"/>
        <v>4356</v>
      </c>
      <c r="F50" s="97">
        <f t="shared" si="14"/>
        <v>3410</v>
      </c>
      <c r="G50" s="97">
        <f t="shared" si="14"/>
        <v>4816</v>
      </c>
      <c r="H50" s="97">
        <f t="shared" si="14"/>
        <v>3118</v>
      </c>
      <c r="I50" s="97">
        <f t="shared" si="14"/>
        <v>4018</v>
      </c>
      <c r="J50" s="97">
        <f t="shared" si="14"/>
        <v>2678</v>
      </c>
      <c r="K50" s="97">
        <f t="shared" si="14"/>
        <v>4354</v>
      </c>
      <c r="L50" s="97">
        <f t="shared" si="14"/>
        <v>4222</v>
      </c>
      <c r="M50" s="97">
        <f t="shared" si="14"/>
        <v>3919</v>
      </c>
      <c r="N50" s="97">
        <f t="shared" si="14"/>
        <v>3944</v>
      </c>
      <c r="O50" s="111">
        <f t="shared" si="14"/>
        <v>3574</v>
      </c>
      <c r="P50" s="108">
        <f>ROUND(SUM(B50:O50)/COUNTIF(B50:O50,"&gt;0"),)</f>
        <v>4131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16770</v>
      </c>
      <c r="C51" s="97">
        <f t="shared" si="15"/>
        <v>16228</v>
      </c>
      <c r="D51" s="97">
        <f t="shared" si="15"/>
        <v>15807</v>
      </c>
      <c r="E51" s="97">
        <f t="shared" si="15"/>
        <v>14566</v>
      </c>
      <c r="F51" s="97">
        <f t="shared" si="15"/>
        <v>13873</v>
      </c>
      <c r="G51" s="97">
        <f t="shared" si="15"/>
        <v>15771</v>
      </c>
      <c r="H51" s="97">
        <f t="shared" si="15"/>
        <v>15541</v>
      </c>
      <c r="I51" s="97">
        <f t="shared" si="15"/>
        <v>16032</v>
      </c>
      <c r="J51" s="97">
        <f t="shared" si="15"/>
        <v>14850</v>
      </c>
      <c r="K51" s="97">
        <f t="shared" si="15"/>
        <v>16134</v>
      </c>
      <c r="L51" s="97">
        <f t="shared" si="15"/>
        <v>15928</v>
      </c>
      <c r="M51" s="97">
        <f t="shared" si="15"/>
        <v>16896</v>
      </c>
      <c r="N51" s="97">
        <f t="shared" si="15"/>
        <v>16379</v>
      </c>
      <c r="O51" s="111">
        <f t="shared" si="15"/>
        <v>15886</v>
      </c>
      <c r="P51" s="108">
        <f t="shared" si="15"/>
        <v>15762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27.31</v>
      </c>
      <c r="C53" s="41">
        <v>22.5</v>
      </c>
      <c r="D53" s="41">
        <v>19.940000000000001</v>
      </c>
      <c r="E53" s="41">
        <v>26.68</v>
      </c>
      <c r="F53" s="41">
        <v>21.74</v>
      </c>
      <c r="G53" s="41">
        <v>22.15</v>
      </c>
      <c r="H53" s="41">
        <v>23.393333333333334</v>
      </c>
      <c r="I53" s="41">
        <v>21.598272138228943</v>
      </c>
      <c r="J53" s="41">
        <v>21.27</v>
      </c>
      <c r="K53" s="41">
        <v>21.596</v>
      </c>
      <c r="L53" s="41">
        <v>22.457142857142856</v>
      </c>
      <c r="M53" s="41">
        <v>20.41</v>
      </c>
      <c r="N53" s="41">
        <v>20.6</v>
      </c>
      <c r="O53" s="102">
        <v>21.32</v>
      </c>
      <c r="P53" s="115">
        <f t="shared" ref="P53:P56" si="16">SUM(B53:O53)/COUNTIF(B53:O53,"&gt;0")</f>
        <v>22.354624880621799</v>
      </c>
      <c r="R53" s="116"/>
      <c r="S53" s="116"/>
    </row>
    <row r="54" spans="1:23" s="21" customFormat="1" ht="30" customHeight="1">
      <c r="A54" s="20" t="s">
        <v>28</v>
      </c>
      <c r="B54" s="85">
        <v>28.9</v>
      </c>
      <c r="C54" s="42">
        <v>39.33</v>
      </c>
      <c r="D54" s="42">
        <v>48.85</v>
      </c>
      <c r="E54" s="42">
        <v>41.6</v>
      </c>
      <c r="F54" s="42">
        <v>51.49</v>
      </c>
      <c r="G54" s="42">
        <v>35.950000000000003</v>
      </c>
      <c r="H54" s="42">
        <v>61.2</v>
      </c>
      <c r="I54" s="42">
        <v>44.14</v>
      </c>
      <c r="J54" s="42">
        <v>73</v>
      </c>
      <c r="K54" s="42">
        <v>36.81</v>
      </c>
      <c r="L54" s="42">
        <v>42.44</v>
      </c>
      <c r="M54" s="42">
        <v>43</v>
      </c>
      <c r="N54" s="42">
        <v>39.200000000000003</v>
      </c>
      <c r="O54" s="103">
        <v>54.1</v>
      </c>
      <c r="P54" s="117">
        <f t="shared" si="16"/>
        <v>45.715000000000011</v>
      </c>
      <c r="R54" s="116"/>
      <c r="S54" s="116"/>
    </row>
    <row r="55" spans="1:23" s="35" customFormat="1" ht="30" customHeight="1">
      <c r="A55" s="22" t="s">
        <v>27</v>
      </c>
      <c r="B55" s="86">
        <v>19190.503500000003</v>
      </c>
      <c r="C55" s="43">
        <v>20705</v>
      </c>
      <c r="D55" s="43">
        <v>19692</v>
      </c>
      <c r="E55" s="43">
        <v>22250</v>
      </c>
      <c r="F55" s="43">
        <v>20250</v>
      </c>
      <c r="G55" s="43">
        <v>18823</v>
      </c>
      <c r="H55" s="43">
        <v>22720</v>
      </c>
      <c r="I55" s="43">
        <v>20655</v>
      </c>
      <c r="J55" s="43">
        <v>21162</v>
      </c>
      <c r="K55" s="43">
        <v>20222</v>
      </c>
      <c r="L55" s="43">
        <v>20994</v>
      </c>
      <c r="M55" s="43">
        <v>21400</v>
      </c>
      <c r="N55" s="43">
        <v>21200</v>
      </c>
      <c r="O55" s="104">
        <v>20290</v>
      </c>
      <c r="P55" s="118">
        <f t="shared" si="16"/>
        <v>20682.393107142856</v>
      </c>
      <c r="R55" s="116"/>
      <c r="S55" s="116"/>
    </row>
    <row r="56" spans="1:23" s="106" customFormat="1" ht="30" customHeight="1" thickBot="1">
      <c r="A56" s="23" t="s">
        <v>29</v>
      </c>
      <c r="B56" s="87">
        <v>13412.717499999999</v>
      </c>
      <c r="C56" s="44">
        <v>14341</v>
      </c>
      <c r="D56" s="44">
        <v>12708</v>
      </c>
      <c r="E56" s="44">
        <v>13130</v>
      </c>
      <c r="F56" s="44">
        <v>12800</v>
      </c>
      <c r="G56" s="44">
        <v>11776</v>
      </c>
      <c r="H56" s="44">
        <v>13120</v>
      </c>
      <c r="I56" s="44">
        <v>13591</v>
      </c>
      <c r="J56" s="44">
        <v>13216</v>
      </c>
      <c r="K56" s="44">
        <v>12735</v>
      </c>
      <c r="L56" s="44">
        <v>13807</v>
      </c>
      <c r="M56" s="44">
        <v>12790</v>
      </c>
      <c r="N56" s="44">
        <v>12664</v>
      </c>
      <c r="O56" s="105">
        <v>13440</v>
      </c>
      <c r="P56" s="119">
        <f t="shared" si="16"/>
        <v>13109.336964285714</v>
      </c>
      <c r="R56" s="116"/>
      <c r="S56" s="116"/>
    </row>
    <row r="57" spans="1:23" s="106" customFormat="1" ht="30" customHeight="1" thickBot="1">
      <c r="A57" s="24" t="s">
        <v>97</v>
      </c>
      <c r="B57" s="25">
        <f>IF(B53=0," --- ",ROUND(12*(1/B53*B55),))</f>
        <v>8432</v>
      </c>
      <c r="C57" s="25">
        <f t="shared" ref="C57:O58" si="17">IF(C53=0," --- ",ROUND(12*(1/C53*C55),))</f>
        <v>11043</v>
      </c>
      <c r="D57" s="25">
        <f t="shared" si="17"/>
        <v>11851</v>
      </c>
      <c r="E57" s="25">
        <f t="shared" si="17"/>
        <v>10007</v>
      </c>
      <c r="F57" s="25">
        <f t="shared" si="17"/>
        <v>11178</v>
      </c>
      <c r="G57" s="25">
        <f t="shared" si="17"/>
        <v>10198</v>
      </c>
      <c r="H57" s="25">
        <f t="shared" si="17"/>
        <v>11655</v>
      </c>
      <c r="I57" s="25">
        <f t="shared" si="17"/>
        <v>11476</v>
      </c>
      <c r="J57" s="25">
        <f t="shared" si="17"/>
        <v>11939</v>
      </c>
      <c r="K57" s="25">
        <f t="shared" si="17"/>
        <v>11237</v>
      </c>
      <c r="L57" s="25">
        <f t="shared" si="17"/>
        <v>11218</v>
      </c>
      <c r="M57" s="25">
        <f t="shared" si="17"/>
        <v>12582</v>
      </c>
      <c r="N57" s="25">
        <f t="shared" si="17"/>
        <v>12350</v>
      </c>
      <c r="O57" s="107">
        <f t="shared" si="17"/>
        <v>11420</v>
      </c>
      <c r="P57" s="108">
        <f>ROUND(SUM(B57:O57)/COUNTIF(B57:O57,"&gt;0"),)</f>
        <v>11185</v>
      </c>
    </row>
    <row r="58" spans="1:23" s="106" customFormat="1" ht="30" customHeight="1" thickBot="1">
      <c r="A58" s="24" t="s">
        <v>98</v>
      </c>
      <c r="B58" s="97">
        <f>IF(B54=0," --- ",ROUND(12*(1/B54*B56),))</f>
        <v>5569</v>
      </c>
      <c r="C58" s="97">
        <f t="shared" si="17"/>
        <v>4376</v>
      </c>
      <c r="D58" s="97">
        <f t="shared" si="17"/>
        <v>3122</v>
      </c>
      <c r="E58" s="97">
        <f t="shared" si="17"/>
        <v>3788</v>
      </c>
      <c r="F58" s="97">
        <f t="shared" si="17"/>
        <v>2983</v>
      </c>
      <c r="G58" s="97">
        <f t="shared" si="17"/>
        <v>3931</v>
      </c>
      <c r="H58" s="97">
        <f t="shared" si="17"/>
        <v>2573</v>
      </c>
      <c r="I58" s="97">
        <f t="shared" si="17"/>
        <v>3695</v>
      </c>
      <c r="J58" s="97">
        <f t="shared" si="17"/>
        <v>2172</v>
      </c>
      <c r="K58" s="97">
        <f t="shared" si="17"/>
        <v>4152</v>
      </c>
      <c r="L58" s="97">
        <f t="shared" si="17"/>
        <v>3904</v>
      </c>
      <c r="M58" s="97">
        <f t="shared" si="17"/>
        <v>3569</v>
      </c>
      <c r="N58" s="97">
        <f t="shared" si="17"/>
        <v>3877</v>
      </c>
      <c r="O58" s="111">
        <f t="shared" si="17"/>
        <v>2981</v>
      </c>
      <c r="P58" s="108">
        <f>ROUND(SUM(B58:O58)/COUNTIF(B58:O58,"&gt;0"),)</f>
        <v>3621</v>
      </c>
    </row>
    <row r="59" spans="1:23" s="35" customFormat="1" ht="30" customHeight="1" thickBot="1">
      <c r="A59" s="24" t="s">
        <v>99</v>
      </c>
      <c r="B59" s="97">
        <f t="shared" ref="B59:P59" si="18">IF(B53=0," --- ",B57+B58)</f>
        <v>14001</v>
      </c>
      <c r="C59" s="97">
        <f t="shared" si="18"/>
        <v>15419</v>
      </c>
      <c r="D59" s="97">
        <f t="shared" si="18"/>
        <v>14973</v>
      </c>
      <c r="E59" s="97">
        <f t="shared" si="18"/>
        <v>13795</v>
      </c>
      <c r="F59" s="97">
        <f t="shared" si="18"/>
        <v>14161</v>
      </c>
      <c r="G59" s="97">
        <f t="shared" si="18"/>
        <v>14129</v>
      </c>
      <c r="H59" s="97">
        <f t="shared" si="18"/>
        <v>14228</v>
      </c>
      <c r="I59" s="97">
        <f t="shared" si="18"/>
        <v>15171</v>
      </c>
      <c r="J59" s="97">
        <f t="shared" si="18"/>
        <v>14111</v>
      </c>
      <c r="K59" s="97">
        <f t="shared" si="18"/>
        <v>15389</v>
      </c>
      <c r="L59" s="97">
        <f t="shared" si="18"/>
        <v>15122</v>
      </c>
      <c r="M59" s="97">
        <f t="shared" si="18"/>
        <v>16151</v>
      </c>
      <c r="N59" s="97">
        <f t="shared" si="18"/>
        <v>16227</v>
      </c>
      <c r="O59" s="111">
        <f t="shared" si="18"/>
        <v>14401</v>
      </c>
      <c r="P59" s="108">
        <f t="shared" si="18"/>
        <v>14806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230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-3.8966661855967573</v>
      </c>
      <c r="D66" s="32">
        <f t="shared" si="19"/>
        <v>-7.9522862823040441E-3</v>
      </c>
      <c r="E66" s="32">
        <f t="shared" si="19"/>
        <v>-0.38507109004738993</v>
      </c>
      <c r="F66" s="32">
        <f t="shared" si="19"/>
        <v>-2.304083885209721</v>
      </c>
      <c r="G66" s="32">
        <f t="shared" si="19"/>
        <v>0.35149384885764334</v>
      </c>
      <c r="H66" s="32">
        <f t="shared" si="19"/>
        <v>-7.8923395445134616</v>
      </c>
      <c r="I66" s="32">
        <f t="shared" si="19"/>
        <v>-2.5001865810881441</v>
      </c>
      <c r="J66" s="32">
        <f t="shared" si="19"/>
        <v>-0.25860531478508619</v>
      </c>
      <c r="K66" s="32">
        <f t="shared" si="19"/>
        <v>0.79219987812308545</v>
      </c>
      <c r="L66" s="32">
        <f t="shared" si="19"/>
        <v>7.9623033541110146</v>
      </c>
      <c r="M66" s="32">
        <f t="shared" si="19"/>
        <v>-0.18338809505615927</v>
      </c>
      <c r="N66" s="32">
        <f t="shared" si="19"/>
        <v>-7.7439747135519639</v>
      </c>
      <c r="O66" s="130">
        <f t="shared" si="19"/>
        <v>-0.50239040596386531</v>
      </c>
      <c r="P66" s="131">
        <f t="shared" si="19"/>
        <v>-1.1452728670253549</v>
      </c>
    </row>
    <row r="67" spans="1:16" ht="30" customHeight="1" thickBot="1">
      <c r="A67" s="128" t="s">
        <v>103</v>
      </c>
      <c r="B67" s="132">
        <f>IF(OR(B21=" --- ",B29=" --- ")," --- ",B21/B29*100-100)</f>
        <v>6.335155107382036</v>
      </c>
      <c r="C67" s="133">
        <f t="shared" ref="C67:P67" si="20">IF(OR(C21=" --- ",C29=" --- ")," --- ",C21/C29*100-100)</f>
        <v>4.4310474755086631</v>
      </c>
      <c r="D67" s="133">
        <f t="shared" si="20"/>
        <v>4.1494119595825794</v>
      </c>
      <c r="E67" s="133">
        <f t="shared" si="20"/>
        <v>4.4716076125638153</v>
      </c>
      <c r="F67" s="133">
        <f t="shared" si="20"/>
        <v>4.8459424273108738</v>
      </c>
      <c r="G67" s="133">
        <f t="shared" si="20"/>
        <v>3.8321167883211587</v>
      </c>
      <c r="H67" s="133">
        <f t="shared" si="20"/>
        <v>6.5942796610169552</v>
      </c>
      <c r="I67" s="133">
        <f t="shared" si="20"/>
        <v>3.8199287153262134</v>
      </c>
      <c r="J67" s="133">
        <f t="shared" si="20"/>
        <v>5.7425742574257441</v>
      </c>
      <c r="K67" s="133">
        <f t="shared" si="20"/>
        <v>4.6973442858282226</v>
      </c>
      <c r="L67" s="133">
        <f t="shared" si="20"/>
        <v>4.879757179547056</v>
      </c>
      <c r="M67" s="133">
        <f t="shared" si="20"/>
        <v>5.0321027287319282</v>
      </c>
      <c r="N67" s="133">
        <f t="shared" si="20"/>
        <v>9.4344517468004199</v>
      </c>
      <c r="O67" s="134">
        <f t="shared" si="20"/>
        <v>4.3724627875507451</v>
      </c>
      <c r="P67" s="135">
        <f t="shared" si="20"/>
        <v>5.1483067970581118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-540</v>
      </c>
      <c r="D69" s="33">
        <f t="shared" si="21"/>
        <v>-1</v>
      </c>
      <c r="E69" s="33">
        <f t="shared" si="21"/>
        <v>-52</v>
      </c>
      <c r="F69" s="33">
        <f t="shared" si="21"/>
        <v>-334</v>
      </c>
      <c r="G69" s="33">
        <f t="shared" si="21"/>
        <v>44</v>
      </c>
      <c r="H69" s="33">
        <f t="shared" si="21"/>
        <v>-953</v>
      </c>
      <c r="I69" s="33">
        <f t="shared" si="21"/>
        <v>-335</v>
      </c>
      <c r="J69" s="33">
        <f t="shared" si="21"/>
        <v>-29</v>
      </c>
      <c r="K69" s="33">
        <f t="shared" si="21"/>
        <v>104</v>
      </c>
      <c r="L69" s="33">
        <f t="shared" si="21"/>
        <v>1073</v>
      </c>
      <c r="M69" s="33">
        <f t="shared" si="21"/>
        <v>-24</v>
      </c>
      <c r="N69" s="33">
        <f t="shared" si="21"/>
        <v>-980</v>
      </c>
      <c r="O69" s="140">
        <f t="shared" si="21"/>
        <v>-62</v>
      </c>
      <c r="P69" s="141">
        <f t="shared" si="21"/>
        <v>-149</v>
      </c>
    </row>
    <row r="70" spans="1:16" ht="30" customHeight="1" thickBot="1">
      <c r="A70" s="138" t="s">
        <v>105</v>
      </c>
      <c r="B70" s="142">
        <f>IF(OR(B21=" --- ",B29=" --- ")," --- ",B21-B29)</f>
        <v>823</v>
      </c>
      <c r="C70" s="143">
        <f t="shared" ref="C70:P70" si="22">IF(OR(C21=" --- ",C29=" --- ")," --- ",C21-C29)</f>
        <v>588</v>
      </c>
      <c r="D70" s="143">
        <f t="shared" si="22"/>
        <v>501</v>
      </c>
      <c r="E70" s="143">
        <f t="shared" si="22"/>
        <v>578</v>
      </c>
      <c r="F70" s="143">
        <f t="shared" si="22"/>
        <v>670</v>
      </c>
      <c r="G70" s="143">
        <f t="shared" si="22"/>
        <v>462</v>
      </c>
      <c r="H70" s="143">
        <f t="shared" si="22"/>
        <v>747</v>
      </c>
      <c r="I70" s="143">
        <f t="shared" si="22"/>
        <v>493</v>
      </c>
      <c r="J70" s="143">
        <f t="shared" si="22"/>
        <v>609</v>
      </c>
      <c r="K70" s="143">
        <f t="shared" si="22"/>
        <v>589</v>
      </c>
      <c r="L70" s="143">
        <f t="shared" si="22"/>
        <v>627</v>
      </c>
      <c r="M70" s="143">
        <f t="shared" si="22"/>
        <v>627</v>
      </c>
      <c r="N70" s="143">
        <f t="shared" si="22"/>
        <v>1091</v>
      </c>
      <c r="O70" s="144">
        <f t="shared" si="22"/>
        <v>517</v>
      </c>
      <c r="P70" s="145">
        <f t="shared" si="22"/>
        <v>637</v>
      </c>
    </row>
    <row r="72" spans="1:16" ht="13.5" thickBot="1">
      <c r="P72" s="36" t="s">
        <v>229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-10.618242306626001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12.264784946236546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-1.2093987560469941</v>
      </c>
    </row>
    <row r="76" spans="1:16" ht="30" customHeight="1" thickBot="1">
      <c r="A76" s="128" t="s">
        <v>109</v>
      </c>
      <c r="B76" s="132">
        <f>IF(OR(B22=" --- ",B30=" --- ")," --- ",B22/B30*100-100)</f>
        <v>30.404916847433128</v>
      </c>
      <c r="C76" s="133">
        <f t="shared" ref="C76:P76" si="24">IF(OR(C22=" --- ",C30=" --- ")," --- ",C22/C30*100-100)</f>
        <v>7.3146622734761024</v>
      </c>
      <c r="D76" s="133">
        <f t="shared" si="24"/>
        <v>10.984182776801404</v>
      </c>
      <c r="E76" s="133">
        <f t="shared" si="24"/>
        <v>28.933771723814004</v>
      </c>
      <c r="F76" s="133">
        <f t="shared" si="24"/>
        <v>14.329619669611986</v>
      </c>
      <c r="G76" s="133">
        <f t="shared" si="24"/>
        <v>22.512010981468777</v>
      </c>
      <c r="H76" s="133">
        <f t="shared" si="24"/>
        <v>21.181500194325693</v>
      </c>
      <c r="I76" s="133">
        <f t="shared" si="24"/>
        <v>9.8062475286674555</v>
      </c>
      <c r="J76" s="133">
        <f t="shared" si="24"/>
        <v>23.274366978841485</v>
      </c>
      <c r="K76" s="133">
        <f t="shared" si="24"/>
        <v>5.8550517672259872</v>
      </c>
      <c r="L76" s="133">
        <f t="shared" si="24"/>
        <v>8.1229418221734306</v>
      </c>
      <c r="M76" s="133">
        <f t="shared" si="24"/>
        <v>9.8171701112877514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14.795715985719966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-383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365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-35</v>
      </c>
    </row>
    <row r="79" spans="1:16" ht="30" customHeight="1" thickBot="1">
      <c r="A79" s="138" t="s">
        <v>111</v>
      </c>
      <c r="B79" s="142">
        <f>IF(OR(B22=" --- ",B30=" --- ")," --- ",B22-B30)</f>
        <v>841</v>
      </c>
      <c r="C79" s="143">
        <f t="shared" ref="C79:P79" si="26">IF(OR(C22=" --- ",C30=" --- ")," --- ",C22-C30)</f>
        <v>222</v>
      </c>
      <c r="D79" s="143">
        <f t="shared" si="26"/>
        <v>250</v>
      </c>
      <c r="E79" s="143">
        <f t="shared" si="26"/>
        <v>616</v>
      </c>
      <c r="F79" s="143">
        <f t="shared" si="26"/>
        <v>373</v>
      </c>
      <c r="G79" s="143">
        <f t="shared" si="26"/>
        <v>328</v>
      </c>
      <c r="H79" s="143">
        <f t="shared" si="26"/>
        <v>545</v>
      </c>
      <c r="I79" s="143">
        <f t="shared" si="26"/>
        <v>248</v>
      </c>
      <c r="J79" s="143">
        <f t="shared" si="26"/>
        <v>671</v>
      </c>
      <c r="K79" s="143">
        <f t="shared" si="26"/>
        <v>164</v>
      </c>
      <c r="L79" s="143">
        <f t="shared" si="26"/>
        <v>222</v>
      </c>
      <c r="M79" s="143">
        <f t="shared" si="26"/>
        <v>247</v>
      </c>
      <c r="N79" s="143">
        <f t="shared" si="26"/>
        <v>40</v>
      </c>
      <c r="O79" s="144">
        <f t="shared" si="26"/>
        <v>452</v>
      </c>
      <c r="P79" s="145">
        <f t="shared" si="26"/>
        <v>373</v>
      </c>
    </row>
    <row r="81" spans="16:16">
      <c r="P81" s="146" t="s">
        <v>59</v>
      </c>
    </row>
    <row r="124" spans="1:16" ht="21" thickBot="1">
      <c r="A124" s="127" t="s">
        <v>112</v>
      </c>
      <c r="P124" s="36" t="s">
        <v>228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-2.4366978841484581</v>
      </c>
      <c r="D127" s="32">
        <f t="shared" si="27"/>
        <v>0</v>
      </c>
      <c r="E127" s="32">
        <f t="shared" si="27"/>
        <v>-0.40156709108717337</v>
      </c>
      <c r="F127" s="32">
        <f t="shared" si="27"/>
        <v>-8.7833317404186175</v>
      </c>
      <c r="G127" s="32">
        <f t="shared" si="27"/>
        <v>2.8206298493838489</v>
      </c>
      <c r="H127" s="32">
        <f t="shared" si="27"/>
        <v>-7.8966433228688686</v>
      </c>
      <c r="I127" s="32">
        <f t="shared" si="27"/>
        <v>-2.455468619943403</v>
      </c>
      <c r="J127" s="32">
        <f t="shared" si="27"/>
        <v>-2.6536312849162016</v>
      </c>
      <c r="K127" s="32">
        <f t="shared" si="27"/>
        <v>0</v>
      </c>
      <c r="L127" s="32">
        <f t="shared" si="27"/>
        <v>8.3632325303263428</v>
      </c>
      <c r="M127" s="32">
        <f t="shared" si="27"/>
        <v>4.6235647684355285E-2</v>
      </c>
      <c r="N127" s="32">
        <f t="shared" si="27"/>
        <v>-1.8898271009248191</v>
      </c>
      <c r="O127" s="130">
        <f t="shared" si="27"/>
        <v>-0.49545159194282462</v>
      </c>
      <c r="P127" s="131">
        <f t="shared" si="27"/>
        <v>-1.1348981171008461</v>
      </c>
    </row>
    <row r="128" spans="1:16" ht="30" customHeight="1" thickBot="1">
      <c r="A128" s="128" t="s">
        <v>103</v>
      </c>
      <c r="B128" s="132">
        <f>IF(OR(B49=" --- ",B57=" --- ")," --- ",B49/B57*100-100)</f>
        <v>12.737191650853902</v>
      </c>
      <c r="C128" s="133">
        <f t="shared" ref="C128:P128" si="28">IF(OR(C49=" --- ",C57=" --- ")," --- ",C49/C57*100-100)</f>
        <v>4.4281445259440488</v>
      </c>
      <c r="D128" s="133">
        <f t="shared" si="28"/>
        <v>4.1431102860518081</v>
      </c>
      <c r="E128" s="133">
        <f t="shared" si="28"/>
        <v>2.0285799940041898</v>
      </c>
      <c r="F128" s="133">
        <f t="shared" si="28"/>
        <v>-6.3964931114689563</v>
      </c>
      <c r="G128" s="133">
        <f t="shared" si="28"/>
        <v>7.423024122376944</v>
      </c>
      <c r="H128" s="133">
        <f t="shared" si="28"/>
        <v>6.589446589446581</v>
      </c>
      <c r="I128" s="133">
        <f t="shared" si="28"/>
        <v>4.6880446148483799</v>
      </c>
      <c r="J128" s="133">
        <f t="shared" si="28"/>
        <v>1.9515872351118162</v>
      </c>
      <c r="K128" s="133">
        <f t="shared" si="28"/>
        <v>4.8322506006941381</v>
      </c>
      <c r="L128" s="133">
        <f t="shared" si="28"/>
        <v>4.350151542164383</v>
      </c>
      <c r="M128" s="133">
        <f t="shared" si="28"/>
        <v>3.1394054999205139</v>
      </c>
      <c r="N128" s="133">
        <f t="shared" si="28"/>
        <v>0.68825910931174406</v>
      </c>
      <c r="O128" s="134">
        <f t="shared" si="28"/>
        <v>7.8108581436077174</v>
      </c>
      <c r="P128" s="135">
        <f t="shared" si="28"/>
        <v>3.9874832364774164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-281</v>
      </c>
      <c r="D130" s="33">
        <f t="shared" si="29"/>
        <v>0</v>
      </c>
      <c r="E130" s="33">
        <f t="shared" si="29"/>
        <v>-41</v>
      </c>
      <c r="F130" s="33">
        <f t="shared" si="29"/>
        <v>-919</v>
      </c>
      <c r="G130" s="33">
        <f t="shared" si="29"/>
        <v>309</v>
      </c>
      <c r="H130" s="33">
        <f t="shared" si="29"/>
        <v>-981</v>
      </c>
      <c r="I130" s="33">
        <f t="shared" si="29"/>
        <v>-295</v>
      </c>
      <c r="J130" s="33">
        <f t="shared" si="29"/>
        <v>-323</v>
      </c>
      <c r="K130" s="33">
        <f t="shared" si="29"/>
        <v>0</v>
      </c>
      <c r="L130" s="33">
        <f t="shared" si="29"/>
        <v>979</v>
      </c>
      <c r="M130" s="33">
        <f t="shared" si="29"/>
        <v>6</v>
      </c>
      <c r="N130" s="33">
        <f t="shared" si="29"/>
        <v>-235</v>
      </c>
      <c r="O130" s="140">
        <f t="shared" si="29"/>
        <v>-61</v>
      </c>
      <c r="P130" s="141">
        <f t="shared" si="29"/>
        <v>-132</v>
      </c>
    </row>
    <row r="131" spans="1:16" ht="30" customHeight="1" thickBot="1">
      <c r="A131" s="138" t="s">
        <v>105</v>
      </c>
      <c r="B131" s="142">
        <f>IF(OR(B49=" --- ",B57=" --- ")," --- ",B49-B57)</f>
        <v>1074</v>
      </c>
      <c r="C131" s="143">
        <f t="shared" ref="C131:P131" si="30">IF(OR(C49=" --- ",C57=" --- ")," --- ",C49-C57)</f>
        <v>489</v>
      </c>
      <c r="D131" s="143">
        <f t="shared" si="30"/>
        <v>491</v>
      </c>
      <c r="E131" s="143">
        <f t="shared" si="30"/>
        <v>203</v>
      </c>
      <c r="F131" s="143">
        <f t="shared" si="30"/>
        <v>-715</v>
      </c>
      <c r="G131" s="143">
        <f t="shared" si="30"/>
        <v>757</v>
      </c>
      <c r="H131" s="143">
        <f t="shared" si="30"/>
        <v>768</v>
      </c>
      <c r="I131" s="143">
        <f t="shared" si="30"/>
        <v>538</v>
      </c>
      <c r="J131" s="143">
        <f t="shared" si="30"/>
        <v>233</v>
      </c>
      <c r="K131" s="143">
        <f t="shared" si="30"/>
        <v>543</v>
      </c>
      <c r="L131" s="143">
        <f t="shared" si="30"/>
        <v>488</v>
      </c>
      <c r="M131" s="143">
        <f t="shared" si="30"/>
        <v>395</v>
      </c>
      <c r="N131" s="143">
        <f t="shared" si="30"/>
        <v>85</v>
      </c>
      <c r="O131" s="144">
        <f t="shared" si="30"/>
        <v>892</v>
      </c>
      <c r="P131" s="145">
        <f t="shared" si="30"/>
        <v>446</v>
      </c>
    </row>
    <row r="133" spans="1:16" ht="13.5" thickBot="1">
      <c r="P133" s="36" t="s">
        <v>227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-10.613986784140977</v>
      </c>
      <c r="C136" s="32">
        <f t="shared" ref="C136:P136" si="31">IF(OR(C42=" --- ",C50=" --- ")," --- ",C42/C50*100-100)</f>
        <v>-3.8117546848381636</v>
      </c>
      <c r="D136" s="32">
        <f t="shared" si="31"/>
        <v>-6.0028860028860009</v>
      </c>
      <c r="E136" s="32">
        <f t="shared" si="31"/>
        <v>-10.009182736455472</v>
      </c>
      <c r="F136" s="32">
        <f t="shared" si="31"/>
        <v>10.557184750733128</v>
      </c>
      <c r="G136" s="32">
        <f t="shared" si="31"/>
        <v>-9.2400332225913644</v>
      </c>
      <c r="H136" s="32">
        <f t="shared" si="31"/>
        <v>-0.86593970493906625</v>
      </c>
      <c r="I136" s="32">
        <f t="shared" si="31"/>
        <v>0</v>
      </c>
      <c r="J136" s="32">
        <f t="shared" si="31"/>
        <v>-3.5847647498133028</v>
      </c>
      <c r="K136" s="32">
        <f t="shared" si="31"/>
        <v>-19.476343592099226</v>
      </c>
      <c r="L136" s="32">
        <f t="shared" si="31"/>
        <v>1.0658455708195191</v>
      </c>
      <c r="M136" s="32">
        <f t="shared" si="31"/>
        <v>6.9150293442204571</v>
      </c>
      <c r="N136" s="32">
        <f t="shared" si="31"/>
        <v>-10.851926977687626</v>
      </c>
      <c r="O136" s="130">
        <f t="shared" si="31"/>
        <v>-9.513150531617228</v>
      </c>
      <c r="P136" s="131">
        <f t="shared" si="31"/>
        <v>-5.3740014524328217</v>
      </c>
    </row>
    <row r="137" spans="1:16" ht="30" customHeight="1" thickBot="1">
      <c r="A137" s="128" t="s">
        <v>109</v>
      </c>
      <c r="B137" s="132">
        <f>IF(OR(B50=" --- ",B58=" --- ")," --- ",B50/B58*100-100)</f>
        <v>30.436344047405271</v>
      </c>
      <c r="C137" s="133">
        <f t="shared" ref="C137:P137" si="32">IF(OR(C50=" --- ",C58=" --- ")," --- ",C50/C58*100-100)</f>
        <v>7.3126142595978223</v>
      </c>
      <c r="D137" s="133">
        <f t="shared" si="32"/>
        <v>10.986547085201792</v>
      </c>
      <c r="E137" s="133">
        <f t="shared" si="32"/>
        <v>14.994720168954601</v>
      </c>
      <c r="F137" s="133">
        <f t="shared" si="32"/>
        <v>14.31444854173651</v>
      </c>
      <c r="G137" s="133">
        <f t="shared" si="32"/>
        <v>22.513355380310358</v>
      </c>
      <c r="H137" s="133">
        <f t="shared" si="32"/>
        <v>21.181500194325693</v>
      </c>
      <c r="I137" s="133">
        <f t="shared" si="32"/>
        <v>8.7415426251691457</v>
      </c>
      <c r="J137" s="133">
        <f t="shared" si="32"/>
        <v>23.296500920810303</v>
      </c>
      <c r="K137" s="133">
        <f t="shared" si="32"/>
        <v>4.8651252408477887</v>
      </c>
      <c r="L137" s="133">
        <f t="shared" si="32"/>
        <v>8.1454918032786878</v>
      </c>
      <c r="M137" s="133">
        <f t="shared" si="32"/>
        <v>9.8066685346035172</v>
      </c>
      <c r="N137" s="133">
        <f t="shared" si="32"/>
        <v>1.7281403146762955</v>
      </c>
      <c r="O137" s="134">
        <f t="shared" si="32"/>
        <v>19.892653471989277</v>
      </c>
      <c r="P137" s="135">
        <f t="shared" si="32"/>
        <v>14.08450704225352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-771</v>
      </c>
      <c r="C139" s="33">
        <f t="shared" ref="C139:P139" si="33">IF(OR(C42=" --- ",C50=" --- ")," --- ",C42-C50)</f>
        <v>-179</v>
      </c>
      <c r="D139" s="33">
        <f t="shared" si="33"/>
        <v>-208</v>
      </c>
      <c r="E139" s="33">
        <f t="shared" si="33"/>
        <v>-436</v>
      </c>
      <c r="F139" s="33">
        <f t="shared" si="33"/>
        <v>360</v>
      </c>
      <c r="G139" s="33">
        <f t="shared" si="33"/>
        <v>-445</v>
      </c>
      <c r="H139" s="33">
        <f t="shared" si="33"/>
        <v>-27</v>
      </c>
      <c r="I139" s="33">
        <f t="shared" si="33"/>
        <v>0</v>
      </c>
      <c r="J139" s="33">
        <f t="shared" si="33"/>
        <v>-96</v>
      </c>
      <c r="K139" s="33">
        <f t="shared" si="33"/>
        <v>-848</v>
      </c>
      <c r="L139" s="33">
        <f t="shared" si="33"/>
        <v>45</v>
      </c>
      <c r="M139" s="33">
        <f t="shared" si="33"/>
        <v>271</v>
      </c>
      <c r="N139" s="33">
        <f t="shared" si="33"/>
        <v>-428</v>
      </c>
      <c r="O139" s="140">
        <f t="shared" si="33"/>
        <v>-340</v>
      </c>
      <c r="P139" s="141">
        <f t="shared" si="33"/>
        <v>-222</v>
      </c>
    </row>
    <row r="140" spans="1:16" ht="30" customHeight="1" thickBot="1">
      <c r="A140" s="138" t="s">
        <v>111</v>
      </c>
      <c r="B140" s="142">
        <f>IF(OR(B50=" --- ",B58=" --- ")," --- ",B50-B58)</f>
        <v>1695</v>
      </c>
      <c r="C140" s="143">
        <f t="shared" ref="C140:P140" si="34">IF(OR(C50=" --- ",C58=" --- ")," --- ",C50-C58)</f>
        <v>320</v>
      </c>
      <c r="D140" s="143">
        <f t="shared" si="34"/>
        <v>343</v>
      </c>
      <c r="E140" s="143">
        <f t="shared" si="34"/>
        <v>568</v>
      </c>
      <c r="F140" s="143">
        <f t="shared" si="34"/>
        <v>427</v>
      </c>
      <c r="G140" s="143">
        <f t="shared" si="34"/>
        <v>885</v>
      </c>
      <c r="H140" s="143">
        <f t="shared" si="34"/>
        <v>545</v>
      </c>
      <c r="I140" s="143">
        <f t="shared" si="34"/>
        <v>323</v>
      </c>
      <c r="J140" s="143">
        <f t="shared" si="34"/>
        <v>506</v>
      </c>
      <c r="K140" s="143">
        <f t="shared" si="34"/>
        <v>202</v>
      </c>
      <c r="L140" s="143">
        <f t="shared" si="34"/>
        <v>318</v>
      </c>
      <c r="M140" s="143">
        <f t="shared" si="34"/>
        <v>350</v>
      </c>
      <c r="N140" s="143">
        <f t="shared" si="34"/>
        <v>67</v>
      </c>
      <c r="O140" s="144">
        <f t="shared" si="34"/>
        <v>593</v>
      </c>
      <c r="P140" s="145">
        <f t="shared" si="34"/>
        <v>510</v>
      </c>
    </row>
    <row r="142" spans="1:16">
      <c r="P142" s="146" t="s">
        <v>60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226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33037</v>
      </c>
      <c r="C189" s="58">
        <f t="shared" ref="C189:P189" si="35">IF(OR(C15=" --- ",C43=" --- ")," --- ",C15+C43)</f>
        <v>32219</v>
      </c>
      <c r="D189" s="58">
        <f t="shared" si="35"/>
        <v>30547</v>
      </c>
      <c r="E189" s="58">
        <f t="shared" si="35"/>
        <v>30012</v>
      </c>
      <c r="F189" s="58">
        <f t="shared" si="35"/>
        <v>30817</v>
      </c>
      <c r="G189" s="58">
        <f t="shared" si="35"/>
        <v>29817</v>
      </c>
      <c r="H189" s="58">
        <f t="shared" si="35"/>
        <v>28746</v>
      </c>
      <c r="I189" s="58">
        <f t="shared" si="35"/>
        <v>31578</v>
      </c>
      <c r="J189" s="58">
        <f t="shared" si="35"/>
        <v>29043</v>
      </c>
      <c r="K189" s="58">
        <f t="shared" si="35"/>
        <v>31202</v>
      </c>
      <c r="L189" s="58">
        <f t="shared" si="35"/>
        <v>34488</v>
      </c>
      <c r="M189" s="58">
        <f t="shared" si="35"/>
        <v>33142</v>
      </c>
      <c r="N189" s="58">
        <f t="shared" si="35"/>
        <v>30907</v>
      </c>
      <c r="O189" s="58">
        <f t="shared" si="35"/>
        <v>30232</v>
      </c>
      <c r="P189" s="59">
        <f t="shared" si="35"/>
        <v>31128</v>
      </c>
    </row>
    <row r="190" spans="1:16" s="35" customFormat="1" ht="30" customHeight="1">
      <c r="A190" s="47" t="s">
        <v>91</v>
      </c>
      <c r="B190" s="60">
        <f>IF(OR(B23=" --- ",B51=" --- ")," --- ",B23+B51)</f>
        <v>34191</v>
      </c>
      <c r="C190" s="61">
        <f t="shared" ref="C190:P190" si="36">IF(OR(C23=" --- ",C51=" --- ")," --- ",C23+C51)</f>
        <v>33343</v>
      </c>
      <c r="D190" s="61">
        <f t="shared" si="36"/>
        <v>30908</v>
      </c>
      <c r="E190" s="61">
        <f t="shared" si="36"/>
        <v>30815</v>
      </c>
      <c r="F190" s="61">
        <f t="shared" si="36"/>
        <v>31345</v>
      </c>
      <c r="G190" s="61">
        <f t="shared" si="36"/>
        <v>30074</v>
      </c>
      <c r="H190" s="61">
        <f t="shared" si="36"/>
        <v>30734</v>
      </c>
      <c r="I190" s="61">
        <f t="shared" si="36"/>
        <v>32208</v>
      </c>
      <c r="J190" s="61">
        <f t="shared" si="36"/>
        <v>29618</v>
      </c>
      <c r="K190" s="61">
        <f t="shared" si="36"/>
        <v>32227</v>
      </c>
      <c r="L190" s="61">
        <f t="shared" si="36"/>
        <v>32359</v>
      </c>
      <c r="M190" s="61">
        <f t="shared" si="36"/>
        <v>32746</v>
      </c>
      <c r="N190" s="61">
        <f t="shared" si="36"/>
        <v>31788</v>
      </c>
      <c r="O190" s="61">
        <f t="shared" si="36"/>
        <v>30954</v>
      </c>
      <c r="P190" s="62">
        <f t="shared" si="36"/>
        <v>31666</v>
      </c>
    </row>
    <row r="191" spans="1:16" s="35" customFormat="1" ht="30" customHeight="1" thickBot="1">
      <c r="A191" s="48" t="s">
        <v>83</v>
      </c>
      <c r="B191" s="63">
        <f>IF(OR(B31=" --- ",B59=" --- ")," --- ",B31+B59)</f>
        <v>29758</v>
      </c>
      <c r="C191" s="64">
        <f t="shared" ref="C191:P191" si="37">IF(OR(C31=" --- ",C59=" --- ")," --- ",C31+C59)</f>
        <v>31724</v>
      </c>
      <c r="D191" s="64">
        <f t="shared" si="37"/>
        <v>29323</v>
      </c>
      <c r="E191" s="64">
        <f t="shared" si="37"/>
        <v>28850</v>
      </c>
      <c r="F191" s="64">
        <f t="shared" si="37"/>
        <v>30590</v>
      </c>
      <c r="G191" s="64">
        <f t="shared" si="37"/>
        <v>27642</v>
      </c>
      <c r="H191" s="64">
        <f t="shared" si="37"/>
        <v>28129</v>
      </c>
      <c r="I191" s="64">
        <f t="shared" si="37"/>
        <v>30606</v>
      </c>
      <c r="J191" s="64">
        <f t="shared" si="37"/>
        <v>27599</v>
      </c>
      <c r="K191" s="64">
        <f t="shared" si="37"/>
        <v>30729</v>
      </c>
      <c r="L191" s="64">
        <f t="shared" si="37"/>
        <v>30704</v>
      </c>
      <c r="M191" s="64">
        <f t="shared" si="37"/>
        <v>31127</v>
      </c>
      <c r="N191" s="64">
        <f t="shared" si="37"/>
        <v>30505</v>
      </c>
      <c r="O191" s="64">
        <f t="shared" si="37"/>
        <v>28500</v>
      </c>
      <c r="P191" s="65">
        <f t="shared" si="37"/>
        <v>29700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-3.3751572051124583</v>
      </c>
      <c r="C192" s="55">
        <f t="shared" ref="C192:P192" si="38">IF(OR(C189=" --- ",C190=" --- ")," --- ",C189/C190*100-100)</f>
        <v>-3.371022403502991</v>
      </c>
      <c r="D192" s="55">
        <f t="shared" si="38"/>
        <v>-1.1679823993788006</v>
      </c>
      <c r="E192" s="55">
        <f t="shared" si="38"/>
        <v>-2.6058737627778612</v>
      </c>
      <c r="F192" s="55">
        <f t="shared" si="38"/>
        <v>-1.6844791832828179</v>
      </c>
      <c r="G192" s="55">
        <f t="shared" si="38"/>
        <v>-0.85455875507082624</v>
      </c>
      <c r="H192" s="55">
        <f t="shared" si="38"/>
        <v>-6.4684063252423982</v>
      </c>
      <c r="I192" s="55">
        <f t="shared" si="38"/>
        <v>-1.9560357675111817</v>
      </c>
      <c r="J192" s="55">
        <f t="shared" si="38"/>
        <v>-1.9413869943953017</v>
      </c>
      <c r="K192" s="55">
        <f t="shared" si="38"/>
        <v>-3.1805628820554119</v>
      </c>
      <c r="L192" s="55">
        <f t="shared" si="38"/>
        <v>6.5793133285948215</v>
      </c>
      <c r="M192" s="55">
        <f t="shared" si="38"/>
        <v>1.2093080070848288</v>
      </c>
      <c r="N192" s="55">
        <f t="shared" si="38"/>
        <v>-2.7714860953819027</v>
      </c>
      <c r="O192" s="55">
        <f t="shared" si="38"/>
        <v>-2.3324933772695005</v>
      </c>
      <c r="P192" s="56">
        <f t="shared" si="38"/>
        <v>-1.6989831364870867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-1154</v>
      </c>
      <c r="C193" s="52">
        <f t="shared" ref="C193:P193" si="39">IF(OR(C189=" --- ",C190=" --- ")," --- ",C189-C190)</f>
        <v>-1124</v>
      </c>
      <c r="D193" s="52">
        <f t="shared" si="39"/>
        <v>-361</v>
      </c>
      <c r="E193" s="52">
        <f t="shared" si="39"/>
        <v>-803</v>
      </c>
      <c r="F193" s="52">
        <f t="shared" si="39"/>
        <v>-528</v>
      </c>
      <c r="G193" s="52">
        <f t="shared" si="39"/>
        <v>-257</v>
      </c>
      <c r="H193" s="52">
        <f t="shared" si="39"/>
        <v>-1988</v>
      </c>
      <c r="I193" s="52">
        <f t="shared" si="39"/>
        <v>-630</v>
      </c>
      <c r="J193" s="52">
        <f t="shared" si="39"/>
        <v>-575</v>
      </c>
      <c r="K193" s="52">
        <f t="shared" si="39"/>
        <v>-1025</v>
      </c>
      <c r="L193" s="52">
        <f t="shared" si="39"/>
        <v>2129</v>
      </c>
      <c r="M193" s="52">
        <f t="shared" si="39"/>
        <v>396</v>
      </c>
      <c r="N193" s="52">
        <f t="shared" si="39"/>
        <v>-881</v>
      </c>
      <c r="O193" s="52">
        <f t="shared" si="39"/>
        <v>-722</v>
      </c>
      <c r="P193" s="53">
        <f t="shared" si="39"/>
        <v>-538</v>
      </c>
    </row>
    <row r="196" spans="1:16" s="35" customFormat="1" ht="21" customHeight="1">
      <c r="C196" s="34"/>
      <c r="P196" s="36" t="s">
        <v>225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79" priority="19" stopIfTrue="1">
      <formula>B9&gt;B17</formula>
    </cfRule>
    <cfRule type="expression" dxfId="78" priority="20" stopIfTrue="1">
      <formula>B9&lt;B17</formula>
    </cfRule>
  </conditionalFormatting>
  <conditionalFormatting sqref="C9:E9">
    <cfRule type="expression" dxfId="77" priority="17" stopIfTrue="1">
      <formula>C9&gt;C17</formula>
    </cfRule>
    <cfRule type="expression" dxfId="76" priority="18" stopIfTrue="1">
      <formula>C9&lt;C17</formula>
    </cfRule>
  </conditionalFormatting>
  <conditionalFormatting sqref="B10">
    <cfRule type="expression" dxfId="75" priority="15" stopIfTrue="1">
      <formula>B10&gt;B18</formula>
    </cfRule>
    <cfRule type="expression" dxfId="74" priority="16" stopIfTrue="1">
      <formula>B10&lt;B18</formula>
    </cfRule>
  </conditionalFormatting>
  <conditionalFormatting sqref="C9:O9">
    <cfRule type="expression" dxfId="73" priority="13" stopIfTrue="1">
      <formula>C9&gt;C17</formula>
    </cfRule>
    <cfRule type="expression" dxfId="72" priority="14" stopIfTrue="1">
      <formula>C9&lt;C17</formula>
    </cfRule>
  </conditionalFormatting>
  <conditionalFormatting sqref="C10:O10">
    <cfRule type="expression" dxfId="71" priority="11" stopIfTrue="1">
      <formula>C10&gt;C18</formula>
    </cfRule>
    <cfRule type="expression" dxfId="70" priority="12" stopIfTrue="1">
      <formula>C10&lt;C18</formula>
    </cfRule>
  </conditionalFormatting>
  <conditionalFormatting sqref="B37">
    <cfRule type="expression" dxfId="69" priority="9" stopIfTrue="1">
      <formula>B37&gt;B45</formula>
    </cfRule>
    <cfRule type="expression" dxfId="68" priority="10" stopIfTrue="1">
      <formula>B37&lt;B45</formula>
    </cfRule>
  </conditionalFormatting>
  <conditionalFormatting sqref="C37:E37">
    <cfRule type="expression" dxfId="67" priority="7" stopIfTrue="1">
      <formula>C37&gt;C45</formula>
    </cfRule>
    <cfRule type="expression" dxfId="66" priority="8" stopIfTrue="1">
      <formula>C37&lt;C45</formula>
    </cfRule>
  </conditionalFormatting>
  <conditionalFormatting sqref="B38">
    <cfRule type="expression" dxfId="65" priority="5" stopIfTrue="1">
      <formula>B38&gt;B46</formula>
    </cfRule>
    <cfRule type="expression" dxfId="64" priority="6" stopIfTrue="1">
      <formula>B38&lt;B46</formula>
    </cfRule>
  </conditionalFormatting>
  <conditionalFormatting sqref="C37:O37">
    <cfRule type="expression" dxfId="63" priority="3" stopIfTrue="1">
      <formula>C37&gt;C45</formula>
    </cfRule>
    <cfRule type="expression" dxfId="62" priority="4" stopIfTrue="1">
      <formula>C37&lt;C45</formula>
    </cfRule>
  </conditionalFormatting>
  <conditionalFormatting sqref="C38:O38">
    <cfRule type="expression" dxfId="61" priority="1" stopIfTrue="1">
      <formula>C38&gt;C46</formula>
    </cfRule>
    <cfRule type="expression" dxfId="6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196"/>
  <sheetViews>
    <sheetView view="pageBreakPreview" zoomScale="70" zoomScaleNormal="60" zoomScaleSheetLayoutView="70" workbookViewId="0"/>
  </sheetViews>
  <sheetFormatPr defaultRowHeight="12.75"/>
  <cols>
    <col min="1" max="1" width="49.42578125" style="8" customWidth="1"/>
    <col min="2" max="16" width="10.7109375" style="8" customWidth="1"/>
    <col min="17" max="18" width="9.28515625" style="8" bestFit="1" customWidth="1"/>
    <col min="19" max="16384" width="9.140625" style="8"/>
  </cols>
  <sheetData>
    <row r="1" spans="1:33" ht="14.25">
      <c r="P1" s="9" t="s">
        <v>32</v>
      </c>
    </row>
    <row r="2" spans="1:33" s="67" customFormat="1" ht="29.25" customHeight="1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3" ht="19.5" customHeight="1">
      <c r="A3" s="10"/>
      <c r="P3" s="98"/>
    </row>
    <row r="4" spans="1:33" ht="29.25" customHeight="1">
      <c r="A4" s="100" t="s">
        <v>204</v>
      </c>
      <c r="B4" s="69"/>
      <c r="C4" s="69"/>
      <c r="D4" s="69"/>
      <c r="E4" s="69"/>
      <c r="F4" s="70"/>
      <c r="G4" s="69"/>
      <c r="H4" s="69"/>
      <c r="I4" s="69"/>
      <c r="J4" s="69"/>
      <c r="K4" s="69"/>
      <c r="L4" s="69"/>
      <c r="M4" s="69"/>
      <c r="N4" s="69"/>
      <c r="O4" s="11"/>
      <c r="P4" s="101" t="s">
        <v>147</v>
      </c>
    </row>
    <row r="5" spans="1:33" ht="23.25" customHeight="1" thickBot="1">
      <c r="P5" s="36" t="s">
        <v>64</v>
      </c>
    </row>
    <row r="6" spans="1:33" ht="16.5" customHeight="1" thickBot="1">
      <c r="A6" s="233" t="s">
        <v>75</v>
      </c>
      <c r="B6" s="230" t="s">
        <v>11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39"/>
    </row>
    <row r="7" spans="1:33" s="10" customFormat="1" ht="114" customHeight="1" thickBot="1">
      <c r="A7" s="234"/>
      <c r="B7" s="12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3" t="s">
        <v>21</v>
      </c>
      <c r="L7" s="13" t="s">
        <v>22</v>
      </c>
      <c r="M7" s="13" t="s">
        <v>23</v>
      </c>
      <c r="N7" s="13" t="s">
        <v>25</v>
      </c>
      <c r="O7" s="37" t="s">
        <v>24</v>
      </c>
      <c r="P7" s="40" t="s">
        <v>76</v>
      </c>
      <c r="Q7" s="14"/>
      <c r="R7" s="14"/>
      <c r="S7" s="14"/>
      <c r="T7" s="15"/>
      <c r="U7" s="15"/>
      <c r="V7" s="15"/>
      <c r="W7" s="15"/>
    </row>
    <row r="8" spans="1:33" s="10" customFormat="1" ht="30" customHeight="1" thickBot="1">
      <c r="A8" s="16">
        <v>2011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38"/>
      <c r="Q8" s="14"/>
      <c r="R8" s="14"/>
      <c r="S8" s="14"/>
      <c r="T8" s="15"/>
      <c r="U8" s="15"/>
      <c r="V8" s="15"/>
      <c r="W8" s="15"/>
    </row>
    <row r="9" spans="1:33" s="35" customFormat="1" ht="30" customHeight="1">
      <c r="A9" s="19" t="s">
        <v>26</v>
      </c>
      <c r="B9" s="93">
        <v>22.4</v>
      </c>
      <c r="C9" s="41">
        <v>23.2</v>
      </c>
      <c r="D9" s="41">
        <v>23.07</v>
      </c>
      <c r="E9" s="41">
        <v>26.07</v>
      </c>
      <c r="F9" s="41">
        <v>22.15</v>
      </c>
      <c r="G9" s="41">
        <v>22.97</v>
      </c>
      <c r="H9" s="41">
        <v>27.076473505287542</v>
      </c>
      <c r="I9" s="41">
        <v>22.39</v>
      </c>
      <c r="J9" s="41">
        <v>21.68</v>
      </c>
      <c r="K9" s="41">
        <v>22.481999999999999</v>
      </c>
      <c r="L9" s="41">
        <v>26.222736842105267</v>
      </c>
      <c r="M9" s="41">
        <v>23.79</v>
      </c>
      <c r="N9" s="41">
        <v>23.2</v>
      </c>
      <c r="O9" s="102">
        <v>25.12</v>
      </c>
      <c r="P9" s="66">
        <f t="shared" ref="P9:P12" si="0">SUM(B9:O9)/COUNTIF(B9:O9,"&gt;0")</f>
        <v>23.701515024813773</v>
      </c>
    </row>
    <row r="10" spans="1:33" s="21" customFormat="1" ht="30" customHeight="1">
      <c r="A10" s="20" t="s">
        <v>28</v>
      </c>
      <c r="B10" s="94">
        <v>58.2</v>
      </c>
      <c r="C10" s="42">
        <v>57.84</v>
      </c>
      <c r="D10" s="42">
        <v>71.700700000000012</v>
      </c>
      <c r="E10" s="42">
        <v>66</v>
      </c>
      <c r="F10" s="42">
        <v>53.875</v>
      </c>
      <c r="G10" s="42">
        <v>97</v>
      </c>
      <c r="H10" s="42">
        <v>62.117999999999995</v>
      </c>
      <c r="I10" s="42">
        <v>63.05</v>
      </c>
      <c r="J10" s="42">
        <v>55</v>
      </c>
      <c r="K10" s="42">
        <v>60.72</v>
      </c>
      <c r="L10" s="42">
        <v>61.84</v>
      </c>
      <c r="M10" s="42">
        <v>62</v>
      </c>
      <c r="N10" s="42">
        <v>50</v>
      </c>
      <c r="O10" s="103">
        <v>70.900000000000006</v>
      </c>
      <c r="P10" s="28">
        <f t="shared" si="0"/>
        <v>63.588835714285715</v>
      </c>
    </row>
    <row r="11" spans="1:33" s="35" customFormat="1" ht="30" customHeight="1">
      <c r="A11" s="22" t="s">
        <v>27</v>
      </c>
      <c r="B11" s="95">
        <v>25787</v>
      </c>
      <c r="C11" s="43">
        <v>25748.685935845831</v>
      </c>
      <c r="D11" s="43">
        <v>24174</v>
      </c>
      <c r="E11" s="43">
        <v>25850</v>
      </c>
      <c r="F11" s="43">
        <v>24300</v>
      </c>
      <c r="G11" s="43">
        <v>24150</v>
      </c>
      <c r="H11" s="43">
        <v>23000</v>
      </c>
      <c r="I11" s="43">
        <v>24375</v>
      </c>
      <c r="J11" s="43">
        <v>25353</v>
      </c>
      <c r="K11" s="43">
        <v>24791</v>
      </c>
      <c r="L11" s="43">
        <v>25226</v>
      </c>
      <c r="M11" s="43">
        <v>25582</v>
      </c>
      <c r="N11" s="43">
        <v>23545</v>
      </c>
      <c r="O11" s="104">
        <v>25796</v>
      </c>
      <c r="P11" s="29">
        <f t="shared" si="0"/>
        <v>24834.120423988988</v>
      </c>
    </row>
    <row r="12" spans="1:33" s="106" customFormat="1" ht="30" customHeight="1" thickBot="1">
      <c r="A12" s="23" t="s">
        <v>29</v>
      </c>
      <c r="B12" s="96">
        <v>15638</v>
      </c>
      <c r="C12" s="44">
        <v>15099.89943166653</v>
      </c>
      <c r="D12" s="44">
        <v>14187</v>
      </c>
      <c r="E12" s="44">
        <v>13590</v>
      </c>
      <c r="F12" s="44">
        <v>13600</v>
      </c>
      <c r="G12" s="44">
        <v>13096</v>
      </c>
      <c r="H12" s="44">
        <v>16000</v>
      </c>
      <c r="I12" s="44">
        <v>14590</v>
      </c>
      <c r="J12" s="44">
        <v>15709</v>
      </c>
      <c r="K12" s="44">
        <v>13581</v>
      </c>
      <c r="L12" s="44">
        <v>15393</v>
      </c>
      <c r="M12" s="44">
        <v>15014</v>
      </c>
      <c r="N12" s="44">
        <v>14648</v>
      </c>
      <c r="O12" s="105">
        <v>14581</v>
      </c>
      <c r="P12" s="30">
        <f t="shared" si="0"/>
        <v>14623.349959404752</v>
      </c>
    </row>
    <row r="13" spans="1:33" s="35" customFormat="1" ht="30" customHeight="1" thickBot="1">
      <c r="A13" s="24" t="s">
        <v>97</v>
      </c>
      <c r="B13" s="25">
        <f>IF(B9=0," --- ",ROUND(12*(1/B9*B11),))</f>
        <v>13814</v>
      </c>
      <c r="C13" s="25">
        <f t="shared" ref="C13:O14" si="1">IF(C9=0," --- ",ROUND(12*(1/C9*C11),))</f>
        <v>13318</v>
      </c>
      <c r="D13" s="25">
        <f t="shared" si="1"/>
        <v>12574</v>
      </c>
      <c r="E13" s="25">
        <f t="shared" si="1"/>
        <v>11899</v>
      </c>
      <c r="F13" s="25">
        <f t="shared" si="1"/>
        <v>13165</v>
      </c>
      <c r="G13" s="25">
        <f t="shared" si="1"/>
        <v>12616</v>
      </c>
      <c r="H13" s="25">
        <f t="shared" si="1"/>
        <v>10193</v>
      </c>
      <c r="I13" s="25">
        <f t="shared" si="1"/>
        <v>13064</v>
      </c>
      <c r="J13" s="25">
        <f t="shared" si="1"/>
        <v>14033</v>
      </c>
      <c r="K13" s="25">
        <f>IF(K9=0," --- ",ROUND(12*(1/K9*K11)+Q60,))</f>
        <v>13232</v>
      </c>
      <c r="L13" s="25">
        <f t="shared" si="1"/>
        <v>11544</v>
      </c>
      <c r="M13" s="25">
        <f t="shared" si="1"/>
        <v>12904</v>
      </c>
      <c r="N13" s="25">
        <f t="shared" si="1"/>
        <v>12178</v>
      </c>
      <c r="O13" s="107">
        <f t="shared" si="1"/>
        <v>12323</v>
      </c>
      <c r="P13" s="108">
        <f>ROUND(SUM(B13:O13)/COUNTIF(B13:O13,"&gt;0"),)</f>
        <v>12633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09"/>
    </row>
    <row r="14" spans="1:33" s="35" customFormat="1" ht="30" customHeight="1" thickBot="1">
      <c r="A14" s="24" t="s">
        <v>98</v>
      </c>
      <c r="B14" s="97">
        <f>IF(B10=0," --- ",ROUND(12*(1/B10*B12),))</f>
        <v>3224</v>
      </c>
      <c r="C14" s="97">
        <f t="shared" si="1"/>
        <v>3133</v>
      </c>
      <c r="D14" s="97">
        <f t="shared" si="1"/>
        <v>2374</v>
      </c>
      <c r="E14" s="97">
        <f t="shared" si="1"/>
        <v>2471</v>
      </c>
      <c r="F14" s="97">
        <f t="shared" si="1"/>
        <v>3029</v>
      </c>
      <c r="G14" s="97">
        <f t="shared" si="1"/>
        <v>1620</v>
      </c>
      <c r="H14" s="97">
        <f t="shared" si="1"/>
        <v>3091</v>
      </c>
      <c r="I14" s="97">
        <f t="shared" si="1"/>
        <v>2777</v>
      </c>
      <c r="J14" s="97">
        <f t="shared" si="1"/>
        <v>3427</v>
      </c>
      <c r="K14" s="97">
        <f t="shared" si="1"/>
        <v>2684</v>
      </c>
      <c r="L14" s="97">
        <f t="shared" si="1"/>
        <v>2987</v>
      </c>
      <c r="M14" s="97">
        <f t="shared" si="1"/>
        <v>2906</v>
      </c>
      <c r="N14" s="97">
        <f t="shared" si="1"/>
        <v>3516</v>
      </c>
      <c r="O14" s="111">
        <f t="shared" si="1"/>
        <v>2468</v>
      </c>
      <c r="P14" s="108">
        <f>ROUND(SUM(B14:O14)/COUNTIF(B14:O14,"&gt;0"),)</f>
        <v>2836</v>
      </c>
      <c r="Q14" s="109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3" s="35" customFormat="1" ht="30" customHeight="1" thickBot="1">
      <c r="A15" s="24" t="s">
        <v>99</v>
      </c>
      <c r="B15" s="97">
        <f>IF(B9=0," --- ",B13+B14)</f>
        <v>17038</v>
      </c>
      <c r="C15" s="97">
        <f t="shared" ref="C15:P15" si="2">IF(C9=0," --- ",C13+C14)</f>
        <v>16451</v>
      </c>
      <c r="D15" s="97">
        <f t="shared" si="2"/>
        <v>14948</v>
      </c>
      <c r="E15" s="97">
        <f t="shared" si="2"/>
        <v>14370</v>
      </c>
      <c r="F15" s="97">
        <f t="shared" si="2"/>
        <v>16194</v>
      </c>
      <c r="G15" s="97">
        <f t="shared" si="2"/>
        <v>14236</v>
      </c>
      <c r="H15" s="97">
        <f t="shared" si="2"/>
        <v>13284</v>
      </c>
      <c r="I15" s="97">
        <f t="shared" si="2"/>
        <v>15841</v>
      </c>
      <c r="J15" s="97">
        <f t="shared" si="2"/>
        <v>17460</v>
      </c>
      <c r="K15" s="97">
        <f t="shared" si="2"/>
        <v>15916</v>
      </c>
      <c r="L15" s="97">
        <f t="shared" si="2"/>
        <v>14531</v>
      </c>
      <c r="M15" s="97">
        <f t="shared" si="2"/>
        <v>15810</v>
      </c>
      <c r="N15" s="97">
        <f t="shared" si="2"/>
        <v>15694</v>
      </c>
      <c r="O15" s="111">
        <f t="shared" si="2"/>
        <v>14791</v>
      </c>
      <c r="P15" s="108">
        <f t="shared" si="2"/>
        <v>15469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3" s="10" customFormat="1" ht="30" customHeight="1" thickBot="1">
      <c r="A16" s="16">
        <v>2010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  <c r="Q16" s="14"/>
      <c r="R16" s="14"/>
      <c r="S16" s="14"/>
      <c r="T16" s="15"/>
      <c r="U16" s="15"/>
      <c r="V16" s="15"/>
      <c r="W16" s="15"/>
    </row>
    <row r="17" spans="1:23" s="35" customFormat="1" ht="30" customHeight="1">
      <c r="A17" s="19" t="s">
        <v>26</v>
      </c>
      <c r="B17" s="84">
        <v>22.4</v>
      </c>
      <c r="C17" s="41">
        <v>23.2</v>
      </c>
      <c r="D17" s="41">
        <v>23.07</v>
      </c>
      <c r="E17" s="41">
        <v>26.07</v>
      </c>
      <c r="F17" s="41">
        <v>22.89</v>
      </c>
      <c r="G17" s="41">
        <v>22.97</v>
      </c>
      <c r="H17" s="41">
        <v>29.145313676438445</v>
      </c>
      <c r="I17" s="41">
        <v>22.39</v>
      </c>
      <c r="J17" s="41">
        <v>21.68</v>
      </c>
      <c r="K17" s="41">
        <v>22.96</v>
      </c>
      <c r="L17" s="41">
        <v>23.069856459330143</v>
      </c>
      <c r="M17" s="41">
        <v>23.79</v>
      </c>
      <c r="N17" s="41">
        <v>22</v>
      </c>
      <c r="O17" s="102">
        <v>25.12</v>
      </c>
      <c r="P17" s="115">
        <f t="shared" ref="P17:P20" si="3">SUM(B17:O17)/COUNTIF(B17:O17,"&gt;0")</f>
        <v>23.625369295412042</v>
      </c>
      <c r="R17" s="116"/>
      <c r="S17" s="116"/>
    </row>
    <row r="18" spans="1:23" s="21" customFormat="1" ht="30" customHeight="1">
      <c r="A18" s="20" t="s">
        <v>28</v>
      </c>
      <c r="B18" s="85">
        <v>58.2</v>
      </c>
      <c r="C18" s="42">
        <v>57.844200000000001</v>
      </c>
      <c r="D18" s="42">
        <v>71.700700000000012</v>
      </c>
      <c r="E18" s="42">
        <v>66</v>
      </c>
      <c r="F18" s="42">
        <v>54.86</v>
      </c>
      <c r="G18" s="42">
        <v>97</v>
      </c>
      <c r="H18" s="42">
        <v>62.117999999999995</v>
      </c>
      <c r="I18" s="42">
        <v>63.05</v>
      </c>
      <c r="J18" s="42">
        <v>55</v>
      </c>
      <c r="K18" s="42">
        <v>57.83</v>
      </c>
      <c r="L18" s="42">
        <v>60.63</v>
      </c>
      <c r="M18" s="42">
        <v>61</v>
      </c>
      <c r="N18" s="42">
        <v>62</v>
      </c>
      <c r="O18" s="103">
        <v>70.900000000000006</v>
      </c>
      <c r="P18" s="117">
        <f t="shared" si="3"/>
        <v>64.152349999999998</v>
      </c>
      <c r="R18" s="116"/>
      <c r="S18" s="116"/>
    </row>
    <row r="19" spans="1:23" s="35" customFormat="1" ht="30" customHeight="1">
      <c r="A19" s="22" t="s">
        <v>27</v>
      </c>
      <c r="B19" s="86">
        <v>25787</v>
      </c>
      <c r="C19" s="43">
        <v>26793</v>
      </c>
      <c r="D19" s="43">
        <v>24174.490760100118</v>
      </c>
      <c r="E19" s="43">
        <v>25950</v>
      </c>
      <c r="F19" s="43">
        <v>24100</v>
      </c>
      <c r="G19" s="43">
        <v>24066</v>
      </c>
      <c r="H19" s="43">
        <v>23440</v>
      </c>
      <c r="I19" s="43">
        <v>25000</v>
      </c>
      <c r="J19" s="43">
        <v>25419</v>
      </c>
      <c r="K19" s="43">
        <v>25118</v>
      </c>
      <c r="L19" s="43">
        <v>25661</v>
      </c>
      <c r="M19" s="43">
        <v>25629</v>
      </c>
      <c r="N19" s="43">
        <v>23200</v>
      </c>
      <c r="O19" s="104">
        <v>25926</v>
      </c>
      <c r="P19" s="118">
        <f t="shared" si="3"/>
        <v>25018.820768578582</v>
      </c>
      <c r="R19" s="116"/>
      <c r="S19" s="116"/>
    </row>
    <row r="20" spans="1:23" s="106" customFormat="1" ht="30" customHeight="1" thickBot="1">
      <c r="A20" s="23" t="s">
        <v>29</v>
      </c>
      <c r="B20" s="87">
        <v>17493</v>
      </c>
      <c r="C20" s="44">
        <v>15698</v>
      </c>
      <c r="D20" s="44">
        <v>15093</v>
      </c>
      <c r="E20" s="44">
        <v>15100</v>
      </c>
      <c r="F20" s="44">
        <v>13900</v>
      </c>
      <c r="G20" s="44">
        <v>14429</v>
      </c>
      <c r="H20" s="44">
        <v>16140</v>
      </c>
      <c r="I20" s="44">
        <v>14590</v>
      </c>
      <c r="J20" s="44">
        <v>16290</v>
      </c>
      <c r="K20" s="44">
        <v>14291</v>
      </c>
      <c r="L20" s="44">
        <v>14931</v>
      </c>
      <c r="M20" s="44">
        <v>14043</v>
      </c>
      <c r="N20" s="44">
        <v>14230</v>
      </c>
      <c r="O20" s="105">
        <v>16112</v>
      </c>
      <c r="P20" s="119">
        <f t="shared" si="3"/>
        <v>15167.142857142857</v>
      </c>
      <c r="R20" s="116"/>
      <c r="S20" s="116"/>
    </row>
    <row r="21" spans="1:23" s="106" customFormat="1" ht="30" customHeight="1" thickBot="1">
      <c r="A21" s="24" t="s">
        <v>97</v>
      </c>
      <c r="B21" s="25">
        <f>IF(B17=0," --- ",ROUND(12*(1/B17*B19),))</f>
        <v>13814</v>
      </c>
      <c r="C21" s="25">
        <f t="shared" ref="C21:O22" si="4">IF(C17=0," --- ",ROUND(12*(1/C17*C19),))</f>
        <v>13858</v>
      </c>
      <c r="D21" s="25">
        <f t="shared" si="4"/>
        <v>12575</v>
      </c>
      <c r="E21" s="25">
        <f t="shared" si="4"/>
        <v>11945</v>
      </c>
      <c r="F21" s="25">
        <f t="shared" si="4"/>
        <v>12634</v>
      </c>
      <c r="G21" s="25">
        <f t="shared" si="4"/>
        <v>12573</v>
      </c>
      <c r="H21" s="25">
        <f t="shared" si="4"/>
        <v>9651</v>
      </c>
      <c r="I21" s="25">
        <f t="shared" si="4"/>
        <v>13399</v>
      </c>
      <c r="J21" s="25">
        <f t="shared" si="4"/>
        <v>14070</v>
      </c>
      <c r="K21" s="25">
        <f t="shared" si="4"/>
        <v>13128</v>
      </c>
      <c r="L21" s="25">
        <f t="shared" si="4"/>
        <v>13348</v>
      </c>
      <c r="M21" s="25">
        <f t="shared" si="4"/>
        <v>12928</v>
      </c>
      <c r="N21" s="25">
        <f t="shared" si="4"/>
        <v>12655</v>
      </c>
      <c r="O21" s="107">
        <f t="shared" si="4"/>
        <v>12385</v>
      </c>
      <c r="P21" s="108">
        <f>ROUND(SUM(B21:O21)/COUNTIF(B21:O21,"&gt;0"),)</f>
        <v>12783</v>
      </c>
    </row>
    <row r="22" spans="1:23" s="106" customFormat="1" ht="30" customHeight="1" thickBot="1">
      <c r="A22" s="24" t="s">
        <v>98</v>
      </c>
      <c r="B22" s="97">
        <f>IF(B18=0," --- ",ROUND(12*(1/B18*B20),))</f>
        <v>3607</v>
      </c>
      <c r="C22" s="97">
        <f t="shared" si="4"/>
        <v>3257</v>
      </c>
      <c r="D22" s="97">
        <f t="shared" si="4"/>
        <v>2526</v>
      </c>
      <c r="E22" s="97">
        <f t="shared" si="4"/>
        <v>2745</v>
      </c>
      <c r="F22" s="97">
        <f t="shared" si="4"/>
        <v>3040</v>
      </c>
      <c r="G22" s="97">
        <f t="shared" si="4"/>
        <v>1785</v>
      </c>
      <c r="H22" s="97">
        <f t="shared" si="4"/>
        <v>3118</v>
      </c>
      <c r="I22" s="97">
        <f t="shared" si="4"/>
        <v>2777</v>
      </c>
      <c r="J22" s="97">
        <f t="shared" si="4"/>
        <v>3554</v>
      </c>
      <c r="K22" s="97">
        <f t="shared" si="4"/>
        <v>2965</v>
      </c>
      <c r="L22" s="97">
        <f t="shared" si="4"/>
        <v>2955</v>
      </c>
      <c r="M22" s="97">
        <f t="shared" si="4"/>
        <v>2763</v>
      </c>
      <c r="N22" s="97">
        <f t="shared" si="4"/>
        <v>2754</v>
      </c>
      <c r="O22" s="111">
        <f t="shared" si="4"/>
        <v>2727</v>
      </c>
      <c r="P22" s="108">
        <f>ROUND(SUM(B22:O22)/COUNTIF(B22:O22,"&gt;0"),)</f>
        <v>2898</v>
      </c>
    </row>
    <row r="23" spans="1:23" s="35" customFormat="1" ht="30" customHeight="1" thickBot="1">
      <c r="A23" s="24" t="s">
        <v>99</v>
      </c>
      <c r="B23" s="97">
        <f t="shared" ref="B23:P23" si="5">IF(B17=0," --- ",B21+B22)</f>
        <v>17421</v>
      </c>
      <c r="C23" s="97">
        <f t="shared" si="5"/>
        <v>17115</v>
      </c>
      <c r="D23" s="97">
        <f t="shared" si="5"/>
        <v>15101</v>
      </c>
      <c r="E23" s="97">
        <f t="shared" si="5"/>
        <v>14690</v>
      </c>
      <c r="F23" s="97">
        <f t="shared" si="5"/>
        <v>15674</v>
      </c>
      <c r="G23" s="97">
        <f t="shared" si="5"/>
        <v>14358</v>
      </c>
      <c r="H23" s="97">
        <f t="shared" si="5"/>
        <v>12769</v>
      </c>
      <c r="I23" s="97">
        <f t="shared" si="5"/>
        <v>16176</v>
      </c>
      <c r="J23" s="97">
        <f t="shared" si="5"/>
        <v>17624</v>
      </c>
      <c r="K23" s="97">
        <f t="shared" si="5"/>
        <v>16093</v>
      </c>
      <c r="L23" s="97">
        <f t="shared" si="5"/>
        <v>16303</v>
      </c>
      <c r="M23" s="97">
        <f t="shared" si="5"/>
        <v>15691</v>
      </c>
      <c r="N23" s="97">
        <f t="shared" si="5"/>
        <v>15409</v>
      </c>
      <c r="O23" s="111">
        <f t="shared" si="5"/>
        <v>15112</v>
      </c>
      <c r="P23" s="108">
        <f t="shared" si="5"/>
        <v>15681</v>
      </c>
    </row>
    <row r="24" spans="1:23" s="10" customFormat="1" ht="30" customHeight="1" thickBot="1">
      <c r="A24" s="16">
        <v>2009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4"/>
      <c r="R24" s="14"/>
      <c r="S24" s="14"/>
      <c r="T24" s="15"/>
      <c r="U24" s="15"/>
      <c r="V24" s="15"/>
      <c r="W24" s="15"/>
    </row>
    <row r="25" spans="1:23" s="35" customFormat="1" ht="30" customHeight="1">
      <c r="A25" s="19" t="s">
        <v>26</v>
      </c>
      <c r="B25" s="84">
        <v>0</v>
      </c>
      <c r="C25" s="41">
        <v>22.857142857142858</v>
      </c>
      <c r="D25" s="41">
        <v>0</v>
      </c>
      <c r="E25" s="41">
        <v>26.07</v>
      </c>
      <c r="F25" s="41">
        <v>0</v>
      </c>
      <c r="G25" s="41">
        <v>22.97</v>
      </c>
      <c r="H25" s="41">
        <v>0</v>
      </c>
      <c r="I25" s="41">
        <v>22.39</v>
      </c>
      <c r="J25" s="41">
        <v>21.68</v>
      </c>
      <c r="K25" s="41">
        <v>0</v>
      </c>
      <c r="L25" s="41">
        <v>23.069856459330143</v>
      </c>
      <c r="M25" s="41">
        <v>23.79</v>
      </c>
      <c r="N25" s="41">
        <v>22</v>
      </c>
      <c r="O25" s="102">
        <v>24.75</v>
      </c>
      <c r="P25" s="115">
        <f t="shared" ref="P25:P28" si="6">SUM(B25:O25)/COUNTIF(B25:O25,"&gt;0")</f>
        <v>23.286333257385888</v>
      </c>
      <c r="R25" s="116"/>
      <c r="S25" s="116"/>
    </row>
    <row r="26" spans="1:23" s="21" customFormat="1" ht="30" customHeight="1">
      <c r="A26" s="20" t="s">
        <v>28</v>
      </c>
      <c r="B26" s="85">
        <v>0</v>
      </c>
      <c r="C26" s="42">
        <v>56.71</v>
      </c>
      <c r="D26" s="42">
        <v>0</v>
      </c>
      <c r="E26" s="42">
        <v>74</v>
      </c>
      <c r="F26" s="42">
        <v>0</v>
      </c>
      <c r="G26" s="42">
        <v>97</v>
      </c>
      <c r="H26" s="42">
        <v>0</v>
      </c>
      <c r="I26" s="42">
        <v>63.05</v>
      </c>
      <c r="J26" s="42">
        <v>55</v>
      </c>
      <c r="K26" s="42">
        <v>0</v>
      </c>
      <c r="L26" s="42">
        <v>60.63</v>
      </c>
      <c r="M26" s="42">
        <v>61</v>
      </c>
      <c r="N26" s="42">
        <v>56</v>
      </c>
      <c r="O26" s="103">
        <v>70.900000000000006</v>
      </c>
      <c r="P26" s="117">
        <f t="shared" si="6"/>
        <v>66.032222222222217</v>
      </c>
      <c r="R26" s="116"/>
      <c r="S26" s="116"/>
    </row>
    <row r="27" spans="1:23" s="35" customFormat="1" ht="30" customHeight="1">
      <c r="A27" s="22" t="s">
        <v>27</v>
      </c>
      <c r="B27" s="86">
        <v>0</v>
      </c>
      <c r="C27" s="43">
        <v>25276</v>
      </c>
      <c r="D27" s="43">
        <v>0</v>
      </c>
      <c r="E27" s="43">
        <v>24840</v>
      </c>
      <c r="F27" s="43">
        <v>0</v>
      </c>
      <c r="G27" s="43">
        <v>23177</v>
      </c>
      <c r="H27" s="43">
        <v>0</v>
      </c>
      <c r="I27" s="43">
        <v>24080</v>
      </c>
      <c r="J27" s="43">
        <v>24039</v>
      </c>
      <c r="K27" s="43">
        <v>0</v>
      </c>
      <c r="L27" s="43">
        <v>24505</v>
      </c>
      <c r="M27" s="43">
        <v>24400</v>
      </c>
      <c r="N27" s="43">
        <v>21200</v>
      </c>
      <c r="O27" s="104">
        <v>24840</v>
      </c>
      <c r="P27" s="118">
        <f t="shared" si="6"/>
        <v>24039.666666666668</v>
      </c>
      <c r="R27" s="116"/>
      <c r="S27" s="116"/>
    </row>
    <row r="28" spans="1:23" s="106" customFormat="1" ht="30" customHeight="1" thickBot="1">
      <c r="A28" s="23" t="s">
        <v>29</v>
      </c>
      <c r="B28" s="87">
        <v>0</v>
      </c>
      <c r="C28" s="44">
        <v>14341</v>
      </c>
      <c r="D28" s="44">
        <v>0</v>
      </c>
      <c r="E28" s="44">
        <v>13130</v>
      </c>
      <c r="F28" s="44">
        <v>0</v>
      </c>
      <c r="G28" s="44">
        <v>11776</v>
      </c>
      <c r="H28" s="44">
        <v>0</v>
      </c>
      <c r="I28" s="44">
        <v>13286</v>
      </c>
      <c r="J28" s="44">
        <v>13216</v>
      </c>
      <c r="K28" s="44">
        <v>0</v>
      </c>
      <c r="L28" s="44">
        <v>13807</v>
      </c>
      <c r="M28" s="44">
        <v>12790</v>
      </c>
      <c r="N28" s="44">
        <v>12664</v>
      </c>
      <c r="O28" s="105">
        <v>13440</v>
      </c>
      <c r="P28" s="119">
        <f t="shared" si="6"/>
        <v>13161.111111111111</v>
      </c>
      <c r="R28" s="116"/>
      <c r="S28" s="116"/>
    </row>
    <row r="29" spans="1:23" s="106" customFormat="1" ht="30" customHeight="1" thickBot="1">
      <c r="A29" s="24" t="s">
        <v>97</v>
      </c>
      <c r="B29" s="25" t="str">
        <f>IF(B25=0," --- ",ROUND(12*(1/B25*B27),))</f>
        <v xml:space="preserve"> --- </v>
      </c>
      <c r="C29" s="25">
        <f t="shared" ref="C29:O30" si="7">IF(C25=0," --- ",ROUND(12*(1/C25*C27),))</f>
        <v>13270</v>
      </c>
      <c r="D29" s="25" t="str">
        <f t="shared" si="7"/>
        <v xml:space="preserve"> --- </v>
      </c>
      <c r="E29" s="25">
        <f t="shared" si="7"/>
        <v>11434</v>
      </c>
      <c r="F29" s="25" t="str">
        <f t="shared" si="7"/>
        <v xml:space="preserve"> --- </v>
      </c>
      <c r="G29" s="25">
        <f t="shared" si="7"/>
        <v>12108</v>
      </c>
      <c r="H29" s="25" t="str">
        <f t="shared" si="7"/>
        <v xml:space="preserve"> --- </v>
      </c>
      <c r="I29" s="25">
        <f t="shared" si="7"/>
        <v>12906</v>
      </c>
      <c r="J29" s="25">
        <f t="shared" si="7"/>
        <v>13306</v>
      </c>
      <c r="K29" s="25" t="str">
        <f t="shared" si="7"/>
        <v xml:space="preserve"> --- </v>
      </c>
      <c r="L29" s="25">
        <f t="shared" si="7"/>
        <v>12747</v>
      </c>
      <c r="M29" s="25">
        <f t="shared" si="7"/>
        <v>12308</v>
      </c>
      <c r="N29" s="25">
        <f t="shared" si="7"/>
        <v>11564</v>
      </c>
      <c r="O29" s="107">
        <f t="shared" si="7"/>
        <v>12044</v>
      </c>
      <c r="P29" s="108">
        <f>ROUND(SUM(B29:O29)/COUNTIF(B29:O29,"&gt;0"),)</f>
        <v>12410</v>
      </c>
    </row>
    <row r="30" spans="1:23" s="106" customFormat="1" ht="30" customHeight="1" thickBot="1">
      <c r="A30" s="24" t="s">
        <v>98</v>
      </c>
      <c r="B30" s="97" t="str">
        <f>IF(B26=0," --- ",ROUND(12*(1/B26*B28),))</f>
        <v xml:space="preserve"> --- </v>
      </c>
      <c r="C30" s="97">
        <f t="shared" si="7"/>
        <v>3035</v>
      </c>
      <c r="D30" s="97" t="str">
        <f t="shared" si="7"/>
        <v xml:space="preserve"> --- </v>
      </c>
      <c r="E30" s="97">
        <f t="shared" si="7"/>
        <v>2129</v>
      </c>
      <c r="F30" s="97" t="str">
        <f t="shared" si="7"/>
        <v xml:space="preserve"> --- </v>
      </c>
      <c r="G30" s="97">
        <f t="shared" si="7"/>
        <v>1457</v>
      </c>
      <c r="H30" s="97" t="str">
        <f t="shared" si="7"/>
        <v xml:space="preserve"> --- </v>
      </c>
      <c r="I30" s="97">
        <f t="shared" si="7"/>
        <v>2529</v>
      </c>
      <c r="J30" s="97">
        <f t="shared" si="7"/>
        <v>2883</v>
      </c>
      <c r="K30" s="97" t="str">
        <f t="shared" si="7"/>
        <v xml:space="preserve"> --- </v>
      </c>
      <c r="L30" s="97">
        <f t="shared" si="7"/>
        <v>2733</v>
      </c>
      <c r="M30" s="97">
        <f t="shared" si="7"/>
        <v>2516</v>
      </c>
      <c r="N30" s="97">
        <f t="shared" si="7"/>
        <v>2714</v>
      </c>
      <c r="O30" s="111">
        <f t="shared" si="7"/>
        <v>2275</v>
      </c>
      <c r="P30" s="108">
        <f>ROUND(SUM(B30:O30)/COUNTIF(B30:O30,"&gt;0"),)</f>
        <v>2475</v>
      </c>
    </row>
    <row r="31" spans="1:23" s="35" customFormat="1" ht="30" customHeight="1" thickBot="1">
      <c r="A31" s="24" t="s">
        <v>99</v>
      </c>
      <c r="B31" s="97" t="str">
        <f t="shared" ref="B31:P31" si="8">IF(B25=0," --- ",B29+B30)</f>
        <v xml:space="preserve"> --- </v>
      </c>
      <c r="C31" s="97">
        <f t="shared" si="8"/>
        <v>16305</v>
      </c>
      <c r="D31" s="97" t="str">
        <f t="shared" si="8"/>
        <v xml:space="preserve"> --- </v>
      </c>
      <c r="E31" s="97">
        <f t="shared" si="8"/>
        <v>13563</v>
      </c>
      <c r="F31" s="97" t="str">
        <f t="shared" si="8"/>
        <v xml:space="preserve"> --- </v>
      </c>
      <c r="G31" s="97">
        <f t="shared" si="8"/>
        <v>13565</v>
      </c>
      <c r="H31" s="97" t="str">
        <f t="shared" si="8"/>
        <v xml:space="preserve"> --- </v>
      </c>
      <c r="I31" s="97">
        <f t="shared" si="8"/>
        <v>15435</v>
      </c>
      <c r="J31" s="97">
        <f t="shared" si="8"/>
        <v>16189</v>
      </c>
      <c r="K31" s="97" t="str">
        <f t="shared" si="8"/>
        <v xml:space="preserve"> --- </v>
      </c>
      <c r="L31" s="97">
        <f t="shared" si="8"/>
        <v>15480</v>
      </c>
      <c r="M31" s="97">
        <f t="shared" si="8"/>
        <v>14824</v>
      </c>
      <c r="N31" s="97">
        <f t="shared" si="8"/>
        <v>14278</v>
      </c>
      <c r="O31" s="111">
        <f t="shared" si="8"/>
        <v>14319</v>
      </c>
      <c r="P31" s="108">
        <f t="shared" si="8"/>
        <v>14885</v>
      </c>
    </row>
    <row r="32" spans="1:23" s="35" customFormat="1" ht="19.5" customHeight="1">
      <c r="A32" s="31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45"/>
    </row>
    <row r="33" spans="1:33" s="35" customFormat="1" ht="19.5" customHeight="1" thickBot="1">
      <c r="A33" s="31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 t="s">
        <v>63</v>
      </c>
    </row>
    <row r="34" spans="1:33" ht="16.5" customHeight="1" thickBot="1">
      <c r="A34" s="233" t="s">
        <v>77</v>
      </c>
      <c r="B34" s="230" t="s">
        <v>11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39"/>
    </row>
    <row r="35" spans="1:33" s="10" customFormat="1" ht="114" customHeight="1" thickBot="1">
      <c r="A35" s="234"/>
      <c r="B35" s="12" t="s">
        <v>12</v>
      </c>
      <c r="C35" s="13" t="s">
        <v>13</v>
      </c>
      <c r="D35" s="13" t="s">
        <v>14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  <c r="K35" s="13" t="s">
        <v>21</v>
      </c>
      <c r="L35" s="13" t="s">
        <v>22</v>
      </c>
      <c r="M35" s="13" t="s">
        <v>23</v>
      </c>
      <c r="N35" s="13" t="s">
        <v>25</v>
      </c>
      <c r="O35" s="37" t="s">
        <v>24</v>
      </c>
      <c r="P35" s="40" t="s">
        <v>76</v>
      </c>
      <c r="Q35" s="14"/>
      <c r="R35" s="14"/>
      <c r="S35" s="14"/>
      <c r="T35" s="15"/>
      <c r="U35" s="15"/>
      <c r="V35" s="15"/>
      <c r="W35" s="15"/>
    </row>
    <row r="36" spans="1:33" s="10" customFormat="1" ht="30" customHeight="1" thickBot="1">
      <c r="A36" s="16">
        <v>2011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38"/>
      <c r="Q36" s="14"/>
      <c r="R36" s="14"/>
      <c r="S36" s="14"/>
      <c r="T36" s="15"/>
      <c r="U36" s="15"/>
      <c r="V36" s="15"/>
      <c r="W36" s="15"/>
    </row>
    <row r="37" spans="1:33" s="35" customFormat="1" ht="30" customHeight="1">
      <c r="A37" s="19" t="s">
        <v>26</v>
      </c>
      <c r="B37" s="93">
        <v>27.31</v>
      </c>
      <c r="C37" s="41">
        <v>21.919616076784642</v>
      </c>
      <c r="D37" s="41">
        <v>19.940000000000001</v>
      </c>
      <c r="E37" s="41">
        <v>24.7</v>
      </c>
      <c r="F37" s="41">
        <v>31.15</v>
      </c>
      <c r="G37" s="41">
        <v>21.59</v>
      </c>
      <c r="H37" s="41">
        <v>25.46033126546984</v>
      </c>
      <c r="I37" s="41">
        <v>21.59</v>
      </c>
      <c r="J37" s="41">
        <v>18.63</v>
      </c>
      <c r="K37" s="41">
        <v>21.146000000000001</v>
      </c>
      <c r="L37" s="41">
        <v>24.547090581883623</v>
      </c>
      <c r="M37" s="41">
        <v>22.23</v>
      </c>
      <c r="N37" s="41">
        <v>22</v>
      </c>
      <c r="O37" s="102">
        <v>21.74</v>
      </c>
      <c r="P37" s="66">
        <f t="shared" ref="P37:P40" si="9">SUM(B37:O37)/COUNTIF(B37:O37,"&gt;0")</f>
        <v>23.13950270886701</v>
      </c>
    </row>
    <row r="38" spans="1:33" s="21" customFormat="1" ht="30" customHeight="1">
      <c r="A38" s="20" t="s">
        <v>28</v>
      </c>
      <c r="B38" s="94">
        <v>28.9</v>
      </c>
      <c r="C38" s="42">
        <v>40.116599999999998</v>
      </c>
      <c r="D38" s="42">
        <v>52.269500000000008</v>
      </c>
      <c r="E38" s="42">
        <v>41.6</v>
      </c>
      <c r="F38" s="42">
        <v>66.674999999999997</v>
      </c>
      <c r="G38" s="42">
        <v>35.950000000000003</v>
      </c>
      <c r="H38" s="42">
        <v>62.117999999999995</v>
      </c>
      <c r="I38" s="42">
        <v>44.14</v>
      </c>
      <c r="J38" s="42">
        <v>73</v>
      </c>
      <c r="K38" s="42">
        <v>46.48</v>
      </c>
      <c r="L38" s="42">
        <v>43.29</v>
      </c>
      <c r="M38" s="42">
        <v>43</v>
      </c>
      <c r="N38" s="42">
        <v>50</v>
      </c>
      <c r="O38" s="103">
        <v>54.1</v>
      </c>
      <c r="P38" s="28">
        <f t="shared" si="9"/>
        <v>48.688507142857141</v>
      </c>
    </row>
    <row r="39" spans="1:33" s="35" customFormat="1" ht="30" customHeight="1">
      <c r="A39" s="22" t="s">
        <v>27</v>
      </c>
      <c r="B39" s="95">
        <v>21634</v>
      </c>
      <c r="C39" s="43">
        <v>21411.412129863129</v>
      </c>
      <c r="D39" s="43">
        <v>20509</v>
      </c>
      <c r="E39" s="43">
        <v>22610</v>
      </c>
      <c r="F39" s="43">
        <v>21100</v>
      </c>
      <c r="G39" s="43">
        <v>20792</v>
      </c>
      <c r="H39" s="43">
        <v>23000</v>
      </c>
      <c r="I39" s="43">
        <v>21085</v>
      </c>
      <c r="J39" s="43">
        <v>21003</v>
      </c>
      <c r="K39" s="43">
        <v>20759</v>
      </c>
      <c r="L39" s="43">
        <v>21582</v>
      </c>
      <c r="M39" s="43">
        <v>22082</v>
      </c>
      <c r="N39" s="43">
        <v>20638</v>
      </c>
      <c r="O39" s="104">
        <v>21766</v>
      </c>
      <c r="P39" s="29">
        <f t="shared" si="9"/>
        <v>21426.52943784737</v>
      </c>
    </row>
    <row r="40" spans="1:33" s="106" customFormat="1" ht="30" customHeight="1" thickBot="1">
      <c r="A40" s="23" t="s">
        <v>29</v>
      </c>
      <c r="B40" s="96">
        <v>15638</v>
      </c>
      <c r="C40" s="44">
        <v>15099.89943166653</v>
      </c>
      <c r="D40" s="44">
        <v>14187</v>
      </c>
      <c r="E40" s="44">
        <v>13590</v>
      </c>
      <c r="F40" s="44">
        <v>13600</v>
      </c>
      <c r="G40" s="44">
        <v>13096</v>
      </c>
      <c r="H40" s="44">
        <v>16000</v>
      </c>
      <c r="I40" s="44">
        <v>14780</v>
      </c>
      <c r="J40" s="44">
        <v>15709</v>
      </c>
      <c r="K40" s="44">
        <v>13581</v>
      </c>
      <c r="L40" s="44">
        <v>15393</v>
      </c>
      <c r="M40" s="44">
        <v>15014</v>
      </c>
      <c r="N40" s="44">
        <v>14648</v>
      </c>
      <c r="O40" s="105">
        <v>14581</v>
      </c>
      <c r="P40" s="30">
        <f t="shared" si="9"/>
        <v>14636.921387976181</v>
      </c>
    </row>
    <row r="41" spans="1:33" s="35" customFormat="1" ht="30" customHeight="1" thickBot="1">
      <c r="A41" s="24" t="s">
        <v>97</v>
      </c>
      <c r="B41" s="25">
        <f>IF(B37=0," --- ",ROUND(12*(1/B37*B39),))</f>
        <v>9506</v>
      </c>
      <c r="C41" s="25">
        <f t="shared" ref="C41:O42" si="10">IF(C37=0," --- ",ROUND(12*(1/C37*C39),))</f>
        <v>11722</v>
      </c>
      <c r="D41" s="25">
        <f t="shared" si="10"/>
        <v>12342</v>
      </c>
      <c r="E41" s="25">
        <f t="shared" si="10"/>
        <v>10985</v>
      </c>
      <c r="F41" s="25">
        <f t="shared" si="10"/>
        <v>8128</v>
      </c>
      <c r="G41" s="25">
        <f t="shared" si="10"/>
        <v>11556</v>
      </c>
      <c r="H41" s="25">
        <f t="shared" si="10"/>
        <v>10840</v>
      </c>
      <c r="I41" s="25">
        <f t="shared" si="10"/>
        <v>11719</v>
      </c>
      <c r="J41" s="25">
        <f t="shared" si="10"/>
        <v>13529</v>
      </c>
      <c r="K41" s="25">
        <f>IF(K37=0," --- ",ROUND(12*(1/K37*K39),))</f>
        <v>11780</v>
      </c>
      <c r="L41" s="25">
        <f t="shared" ref="L41:O41" si="11">IF(L37=0," --- ",ROUND(12*(1/L37*L39),))</f>
        <v>10550</v>
      </c>
      <c r="M41" s="25">
        <f t="shared" si="11"/>
        <v>11920</v>
      </c>
      <c r="N41" s="25">
        <f t="shared" si="11"/>
        <v>11257</v>
      </c>
      <c r="O41" s="107">
        <f t="shared" si="11"/>
        <v>12014</v>
      </c>
      <c r="P41" s="108">
        <f>ROUND(SUM(B41:O41)/COUNTIF(B41:O41,"&gt;0"),)</f>
        <v>11275</v>
      </c>
      <c r="Q41" s="109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09"/>
    </row>
    <row r="42" spans="1:33" s="35" customFormat="1" ht="30" customHeight="1" thickBot="1">
      <c r="A42" s="24" t="s">
        <v>98</v>
      </c>
      <c r="B42" s="97">
        <f>IF(B38=0," --- ",ROUND(12*(1/B38*B40),))</f>
        <v>6493</v>
      </c>
      <c r="C42" s="97">
        <f t="shared" si="10"/>
        <v>4517</v>
      </c>
      <c r="D42" s="97">
        <f t="shared" si="10"/>
        <v>3257</v>
      </c>
      <c r="E42" s="97">
        <f t="shared" si="10"/>
        <v>3920</v>
      </c>
      <c r="F42" s="97">
        <f t="shared" si="10"/>
        <v>2448</v>
      </c>
      <c r="G42" s="97">
        <f t="shared" si="10"/>
        <v>4371</v>
      </c>
      <c r="H42" s="97">
        <f t="shared" si="10"/>
        <v>3091</v>
      </c>
      <c r="I42" s="97">
        <f t="shared" si="10"/>
        <v>4018</v>
      </c>
      <c r="J42" s="97">
        <f t="shared" si="10"/>
        <v>2582</v>
      </c>
      <c r="K42" s="97">
        <f t="shared" si="10"/>
        <v>3506</v>
      </c>
      <c r="L42" s="97">
        <f t="shared" si="10"/>
        <v>4267</v>
      </c>
      <c r="M42" s="97">
        <f t="shared" si="10"/>
        <v>4190</v>
      </c>
      <c r="N42" s="97">
        <f t="shared" si="10"/>
        <v>3516</v>
      </c>
      <c r="O42" s="111">
        <f t="shared" si="10"/>
        <v>3234</v>
      </c>
      <c r="P42" s="108">
        <f>ROUND(SUM(B42:O42)/COUNTIF(B42:O42,"&gt;0"),)</f>
        <v>3815</v>
      </c>
      <c r="Q42" s="109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</row>
    <row r="43" spans="1:33" s="35" customFormat="1" ht="30" customHeight="1" thickBot="1">
      <c r="A43" s="24" t="s">
        <v>99</v>
      </c>
      <c r="B43" s="97">
        <f>IF(B37=0," --- ",B41+B42)</f>
        <v>15999</v>
      </c>
      <c r="C43" s="97">
        <f t="shared" ref="C43:P43" si="12">IF(C37=0," --- ",C41+C42)</f>
        <v>16239</v>
      </c>
      <c r="D43" s="97">
        <f t="shared" si="12"/>
        <v>15599</v>
      </c>
      <c r="E43" s="97">
        <f t="shared" si="12"/>
        <v>14905</v>
      </c>
      <c r="F43" s="97">
        <f t="shared" si="12"/>
        <v>10576</v>
      </c>
      <c r="G43" s="97">
        <f t="shared" si="12"/>
        <v>15927</v>
      </c>
      <c r="H43" s="97">
        <f t="shared" si="12"/>
        <v>13931</v>
      </c>
      <c r="I43" s="97">
        <f t="shared" si="12"/>
        <v>15737</v>
      </c>
      <c r="J43" s="97">
        <f t="shared" si="12"/>
        <v>16111</v>
      </c>
      <c r="K43" s="97">
        <f t="shared" si="12"/>
        <v>15286</v>
      </c>
      <c r="L43" s="97">
        <f t="shared" si="12"/>
        <v>14817</v>
      </c>
      <c r="M43" s="97">
        <f t="shared" si="12"/>
        <v>16110</v>
      </c>
      <c r="N43" s="97">
        <f t="shared" si="12"/>
        <v>14773</v>
      </c>
      <c r="O43" s="111">
        <f t="shared" si="12"/>
        <v>15248</v>
      </c>
      <c r="P43" s="108">
        <f t="shared" si="12"/>
        <v>15090</v>
      </c>
      <c r="Q43" s="109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</row>
    <row r="44" spans="1:33" s="10" customFormat="1" ht="30" customHeight="1" thickBot="1">
      <c r="A44" s="16">
        <v>2010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4"/>
      <c r="R44" s="14"/>
      <c r="S44" s="14"/>
      <c r="T44" s="15"/>
      <c r="U44" s="15"/>
      <c r="V44" s="15"/>
      <c r="W44" s="15"/>
    </row>
    <row r="45" spans="1:33" s="35" customFormat="1" ht="30" customHeight="1">
      <c r="A45" s="19" t="s">
        <v>26</v>
      </c>
      <c r="B45" s="84">
        <v>27.31</v>
      </c>
      <c r="C45" s="41">
        <v>21.919616076784639</v>
      </c>
      <c r="D45" s="41">
        <v>19.940000000000001</v>
      </c>
      <c r="E45" s="41">
        <v>24.7</v>
      </c>
      <c r="F45" s="41">
        <v>28.63</v>
      </c>
      <c r="G45" s="41">
        <v>21.59</v>
      </c>
      <c r="H45" s="41">
        <v>27.405686375415268</v>
      </c>
      <c r="I45" s="41">
        <v>21.6</v>
      </c>
      <c r="J45" s="41">
        <v>18.63</v>
      </c>
      <c r="K45" s="41">
        <v>21.596</v>
      </c>
      <c r="L45" s="41">
        <v>21.595680863827234</v>
      </c>
      <c r="M45" s="41">
        <v>22.23</v>
      </c>
      <c r="N45" s="41">
        <v>20</v>
      </c>
      <c r="O45" s="102">
        <v>21.74</v>
      </c>
      <c r="P45" s="115">
        <f t="shared" ref="P45:P48" si="13">SUM(B45:O45)/COUNTIF(B45:O45,"&gt;0")</f>
        <v>22.777641665430508</v>
      </c>
      <c r="R45" s="116"/>
      <c r="S45" s="116"/>
    </row>
    <row r="46" spans="1:33" s="21" customFormat="1" ht="30" customHeight="1">
      <c r="A46" s="20" t="s">
        <v>28</v>
      </c>
      <c r="B46" s="85">
        <v>28.9</v>
      </c>
      <c r="C46" s="42">
        <v>40.116599999999998</v>
      </c>
      <c r="D46" s="42">
        <v>52.269500000000008</v>
      </c>
      <c r="E46" s="42">
        <v>41.6</v>
      </c>
      <c r="F46" s="42">
        <v>61.39</v>
      </c>
      <c r="G46" s="42">
        <v>35.950000000000003</v>
      </c>
      <c r="H46" s="42">
        <v>62.117999999999995</v>
      </c>
      <c r="I46" s="42">
        <v>44.14</v>
      </c>
      <c r="J46" s="42">
        <v>73</v>
      </c>
      <c r="K46" s="42">
        <v>39.39</v>
      </c>
      <c r="L46" s="42">
        <v>42.44</v>
      </c>
      <c r="M46" s="42">
        <v>43</v>
      </c>
      <c r="N46" s="42">
        <v>43.3</v>
      </c>
      <c r="O46" s="103">
        <v>54.1</v>
      </c>
      <c r="P46" s="117">
        <f t="shared" si="13"/>
        <v>47.265292857142853</v>
      </c>
      <c r="R46" s="116"/>
      <c r="S46" s="116"/>
    </row>
    <row r="47" spans="1:33" s="35" customFormat="1" ht="30" customHeight="1">
      <c r="A47" s="22" t="s">
        <v>27</v>
      </c>
      <c r="B47" s="86">
        <v>21634</v>
      </c>
      <c r="C47" s="43">
        <v>21947</v>
      </c>
      <c r="D47" s="43">
        <v>20508.533174560205</v>
      </c>
      <c r="E47" s="43">
        <v>22700</v>
      </c>
      <c r="F47" s="43">
        <v>21100</v>
      </c>
      <c r="G47" s="43">
        <v>20221</v>
      </c>
      <c r="H47" s="43">
        <v>23440</v>
      </c>
      <c r="I47" s="43">
        <v>21626</v>
      </c>
      <c r="J47" s="43">
        <v>21574</v>
      </c>
      <c r="K47" s="43">
        <v>21200</v>
      </c>
      <c r="L47" s="43">
        <v>21874</v>
      </c>
      <c r="M47" s="43">
        <v>22072</v>
      </c>
      <c r="N47" s="43">
        <v>20725</v>
      </c>
      <c r="O47" s="104">
        <v>21875</v>
      </c>
      <c r="P47" s="118">
        <f t="shared" si="13"/>
        <v>21606.895226754299</v>
      </c>
      <c r="R47" s="116"/>
      <c r="S47" s="116"/>
    </row>
    <row r="48" spans="1:33" s="106" customFormat="1" ht="30" customHeight="1" thickBot="1">
      <c r="A48" s="23" t="s">
        <v>29</v>
      </c>
      <c r="B48" s="87">
        <v>17493</v>
      </c>
      <c r="C48" s="44">
        <v>15698</v>
      </c>
      <c r="D48" s="44">
        <v>15093</v>
      </c>
      <c r="E48" s="44">
        <v>15100</v>
      </c>
      <c r="F48" s="44">
        <v>13900</v>
      </c>
      <c r="G48" s="44">
        <v>14429</v>
      </c>
      <c r="H48" s="44">
        <v>16140</v>
      </c>
      <c r="I48" s="44">
        <v>14780</v>
      </c>
      <c r="J48" s="44">
        <v>16290</v>
      </c>
      <c r="K48" s="44">
        <v>14291</v>
      </c>
      <c r="L48" s="44">
        <v>14931</v>
      </c>
      <c r="M48" s="44">
        <v>14043</v>
      </c>
      <c r="N48" s="44">
        <v>14230</v>
      </c>
      <c r="O48" s="105">
        <v>16112</v>
      </c>
      <c r="P48" s="119">
        <f t="shared" si="13"/>
        <v>15180.714285714286</v>
      </c>
      <c r="R48" s="116"/>
      <c r="S48" s="116"/>
    </row>
    <row r="49" spans="1:23" s="106" customFormat="1" ht="30" customHeight="1" thickBot="1">
      <c r="A49" s="24" t="s">
        <v>97</v>
      </c>
      <c r="B49" s="25">
        <f>IF(B45=0," --- ",ROUND(12*(1/B45*B47),))</f>
        <v>9506</v>
      </c>
      <c r="C49" s="25">
        <f t="shared" ref="C49:O50" si="14">IF(C45=0," --- ",ROUND(12*(1/C45*C47),))</f>
        <v>12015</v>
      </c>
      <c r="D49" s="25">
        <f t="shared" si="14"/>
        <v>12342</v>
      </c>
      <c r="E49" s="25">
        <f t="shared" si="14"/>
        <v>11028</v>
      </c>
      <c r="F49" s="25">
        <f t="shared" si="14"/>
        <v>8844</v>
      </c>
      <c r="G49" s="25">
        <f t="shared" si="14"/>
        <v>11239</v>
      </c>
      <c r="H49" s="25">
        <f t="shared" si="14"/>
        <v>10264</v>
      </c>
      <c r="I49" s="25">
        <f t="shared" si="14"/>
        <v>12014</v>
      </c>
      <c r="J49" s="25">
        <f t="shared" si="14"/>
        <v>13896</v>
      </c>
      <c r="K49" s="25">
        <f t="shared" si="14"/>
        <v>11780</v>
      </c>
      <c r="L49" s="25">
        <f t="shared" si="14"/>
        <v>12155</v>
      </c>
      <c r="M49" s="25">
        <f t="shared" si="14"/>
        <v>11915</v>
      </c>
      <c r="N49" s="25">
        <f t="shared" si="14"/>
        <v>12435</v>
      </c>
      <c r="O49" s="107">
        <f t="shared" si="14"/>
        <v>12075</v>
      </c>
      <c r="P49" s="108">
        <f>ROUND(SUM(B49:O49)/COUNTIF(B49:O49,"&gt;0"),)</f>
        <v>11536</v>
      </c>
    </row>
    <row r="50" spans="1:23" s="106" customFormat="1" ht="30" customHeight="1" thickBot="1">
      <c r="A50" s="24" t="s">
        <v>98</v>
      </c>
      <c r="B50" s="97">
        <f>IF(B46=0," --- ",ROUND(12*(1/B46*B48),))</f>
        <v>7264</v>
      </c>
      <c r="C50" s="97">
        <f t="shared" si="14"/>
        <v>4696</v>
      </c>
      <c r="D50" s="97">
        <f t="shared" si="14"/>
        <v>3465</v>
      </c>
      <c r="E50" s="97">
        <f t="shared" si="14"/>
        <v>4356</v>
      </c>
      <c r="F50" s="97">
        <f t="shared" si="14"/>
        <v>2717</v>
      </c>
      <c r="G50" s="97">
        <f t="shared" si="14"/>
        <v>4816</v>
      </c>
      <c r="H50" s="97">
        <f t="shared" si="14"/>
        <v>3118</v>
      </c>
      <c r="I50" s="97">
        <f t="shared" si="14"/>
        <v>4018</v>
      </c>
      <c r="J50" s="97">
        <f t="shared" si="14"/>
        <v>2678</v>
      </c>
      <c r="K50" s="97">
        <f t="shared" si="14"/>
        <v>4354</v>
      </c>
      <c r="L50" s="97">
        <f t="shared" si="14"/>
        <v>4222</v>
      </c>
      <c r="M50" s="97">
        <f t="shared" si="14"/>
        <v>3919</v>
      </c>
      <c r="N50" s="97">
        <f t="shared" si="14"/>
        <v>3944</v>
      </c>
      <c r="O50" s="111">
        <f t="shared" si="14"/>
        <v>3574</v>
      </c>
      <c r="P50" s="108">
        <f>ROUND(SUM(B50:O50)/COUNTIF(B50:O50,"&gt;0"),)</f>
        <v>4082</v>
      </c>
    </row>
    <row r="51" spans="1:23" s="35" customFormat="1" ht="30" customHeight="1" thickBot="1">
      <c r="A51" s="24" t="s">
        <v>99</v>
      </c>
      <c r="B51" s="97">
        <f t="shared" ref="B51:P51" si="15">IF(B45=0," --- ",B49+B50)</f>
        <v>16770</v>
      </c>
      <c r="C51" s="97">
        <f t="shared" si="15"/>
        <v>16711</v>
      </c>
      <c r="D51" s="97">
        <f t="shared" si="15"/>
        <v>15807</v>
      </c>
      <c r="E51" s="97">
        <f t="shared" si="15"/>
        <v>15384</v>
      </c>
      <c r="F51" s="97">
        <f t="shared" si="15"/>
        <v>11561</v>
      </c>
      <c r="G51" s="97">
        <f t="shared" si="15"/>
        <v>16055</v>
      </c>
      <c r="H51" s="97">
        <f t="shared" si="15"/>
        <v>13382</v>
      </c>
      <c r="I51" s="97">
        <f t="shared" si="15"/>
        <v>16032</v>
      </c>
      <c r="J51" s="97">
        <f t="shared" si="15"/>
        <v>16574</v>
      </c>
      <c r="K51" s="97">
        <f t="shared" si="15"/>
        <v>16134</v>
      </c>
      <c r="L51" s="97">
        <f t="shared" si="15"/>
        <v>16377</v>
      </c>
      <c r="M51" s="97">
        <f t="shared" si="15"/>
        <v>15834</v>
      </c>
      <c r="N51" s="97">
        <f t="shared" si="15"/>
        <v>16379</v>
      </c>
      <c r="O51" s="111">
        <f t="shared" si="15"/>
        <v>15649</v>
      </c>
      <c r="P51" s="108">
        <f t="shared" si="15"/>
        <v>15618</v>
      </c>
    </row>
    <row r="52" spans="1:23" s="10" customFormat="1" ht="30" customHeight="1" thickBot="1">
      <c r="A52" s="16">
        <v>2009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4"/>
      <c r="R52" s="14"/>
      <c r="S52" s="14"/>
      <c r="T52" s="15"/>
      <c r="U52" s="15"/>
      <c r="V52" s="15"/>
      <c r="W52" s="15"/>
    </row>
    <row r="53" spans="1:23" s="35" customFormat="1" ht="30" customHeight="1">
      <c r="A53" s="19" t="s">
        <v>26</v>
      </c>
      <c r="B53" s="84">
        <v>0</v>
      </c>
      <c r="C53" s="41">
        <v>21.595680863827234</v>
      </c>
      <c r="D53" s="41">
        <v>0</v>
      </c>
      <c r="E53" s="41">
        <v>24.7</v>
      </c>
      <c r="F53" s="41">
        <v>0</v>
      </c>
      <c r="G53" s="41">
        <v>21.59</v>
      </c>
      <c r="H53" s="41">
        <v>0</v>
      </c>
      <c r="I53" s="41">
        <v>21.598272138228943</v>
      </c>
      <c r="J53" s="41">
        <v>18.63</v>
      </c>
      <c r="K53" s="41">
        <v>0</v>
      </c>
      <c r="L53" s="41">
        <v>21.595680863827234</v>
      </c>
      <c r="M53" s="41">
        <v>22.23</v>
      </c>
      <c r="N53" s="41">
        <v>20.6</v>
      </c>
      <c r="O53" s="102">
        <v>23.26</v>
      </c>
      <c r="P53" s="115">
        <f t="shared" ref="P53:P56" si="16">SUM(B53:O53)/COUNTIF(B53:O53,"&gt;0")</f>
        <v>21.755514873987043</v>
      </c>
      <c r="R53" s="116"/>
      <c r="S53" s="116"/>
    </row>
    <row r="54" spans="1:23" s="21" customFormat="1" ht="30" customHeight="1">
      <c r="A54" s="20" t="s">
        <v>28</v>
      </c>
      <c r="B54" s="85">
        <v>0</v>
      </c>
      <c r="C54" s="42">
        <v>39.33</v>
      </c>
      <c r="D54" s="42">
        <v>0</v>
      </c>
      <c r="E54" s="42">
        <v>41.6</v>
      </c>
      <c r="F54" s="42">
        <v>0</v>
      </c>
      <c r="G54" s="42">
        <v>35.950000000000003</v>
      </c>
      <c r="H54" s="42">
        <v>0</v>
      </c>
      <c r="I54" s="42">
        <v>44.14</v>
      </c>
      <c r="J54" s="42">
        <v>73</v>
      </c>
      <c r="K54" s="42">
        <v>0</v>
      </c>
      <c r="L54" s="42">
        <v>42.44</v>
      </c>
      <c r="M54" s="42">
        <v>43</v>
      </c>
      <c r="N54" s="42">
        <v>39.200000000000003</v>
      </c>
      <c r="O54" s="103">
        <v>54.1</v>
      </c>
      <c r="P54" s="117">
        <f t="shared" si="16"/>
        <v>45.862222222222229</v>
      </c>
      <c r="R54" s="116"/>
      <c r="S54" s="116"/>
    </row>
    <row r="55" spans="1:23" s="35" customFormat="1" ht="30" customHeight="1">
      <c r="A55" s="22" t="s">
        <v>27</v>
      </c>
      <c r="B55" s="86">
        <v>0</v>
      </c>
      <c r="C55" s="43">
        <v>20705</v>
      </c>
      <c r="D55" s="43">
        <v>0</v>
      </c>
      <c r="E55" s="43">
        <v>22250</v>
      </c>
      <c r="F55" s="43">
        <v>0</v>
      </c>
      <c r="G55" s="43">
        <v>18823</v>
      </c>
      <c r="H55" s="43">
        <v>0</v>
      </c>
      <c r="I55" s="43">
        <v>20655</v>
      </c>
      <c r="J55" s="43">
        <v>21162</v>
      </c>
      <c r="K55" s="43">
        <v>0</v>
      </c>
      <c r="L55" s="43">
        <v>20994</v>
      </c>
      <c r="M55" s="43">
        <v>21400</v>
      </c>
      <c r="N55" s="43">
        <v>21200</v>
      </c>
      <c r="O55" s="104">
        <v>20290</v>
      </c>
      <c r="P55" s="118">
        <f t="shared" si="16"/>
        <v>20831</v>
      </c>
      <c r="R55" s="116"/>
      <c r="S55" s="116"/>
    </row>
    <row r="56" spans="1:23" s="106" customFormat="1" ht="30" customHeight="1" thickBot="1">
      <c r="A56" s="23" t="s">
        <v>29</v>
      </c>
      <c r="B56" s="87">
        <v>0</v>
      </c>
      <c r="C56" s="44">
        <v>14341</v>
      </c>
      <c r="D56" s="44">
        <v>0</v>
      </c>
      <c r="E56" s="44">
        <v>13130</v>
      </c>
      <c r="F56" s="44">
        <v>0</v>
      </c>
      <c r="G56" s="44">
        <v>11776</v>
      </c>
      <c r="H56" s="44">
        <v>0</v>
      </c>
      <c r="I56" s="44">
        <v>13591</v>
      </c>
      <c r="J56" s="44">
        <v>13216</v>
      </c>
      <c r="K56" s="44">
        <v>0</v>
      </c>
      <c r="L56" s="44">
        <v>13807</v>
      </c>
      <c r="M56" s="44">
        <v>12790</v>
      </c>
      <c r="N56" s="44">
        <v>12664</v>
      </c>
      <c r="O56" s="105">
        <v>13440</v>
      </c>
      <c r="P56" s="119">
        <f t="shared" si="16"/>
        <v>13195</v>
      </c>
      <c r="R56" s="116"/>
      <c r="S56" s="116"/>
    </row>
    <row r="57" spans="1:23" s="106" customFormat="1" ht="30" customHeight="1" thickBot="1">
      <c r="A57" s="24" t="s">
        <v>97</v>
      </c>
      <c r="B57" s="25" t="str">
        <f>IF(B53=0," --- ",ROUND(12*(1/B53*B55),))</f>
        <v xml:space="preserve"> --- </v>
      </c>
      <c r="C57" s="25">
        <f t="shared" ref="C57:O58" si="17">IF(C53=0," --- ",ROUND(12*(1/C53*C55),))</f>
        <v>11505</v>
      </c>
      <c r="D57" s="25" t="str">
        <f t="shared" si="17"/>
        <v xml:space="preserve"> --- </v>
      </c>
      <c r="E57" s="25">
        <f t="shared" si="17"/>
        <v>10810</v>
      </c>
      <c r="F57" s="25" t="str">
        <f t="shared" si="17"/>
        <v xml:space="preserve"> --- </v>
      </c>
      <c r="G57" s="25">
        <f t="shared" si="17"/>
        <v>10462</v>
      </c>
      <c r="H57" s="25" t="str">
        <f t="shared" si="17"/>
        <v xml:space="preserve"> --- </v>
      </c>
      <c r="I57" s="25">
        <f t="shared" si="17"/>
        <v>11476</v>
      </c>
      <c r="J57" s="25">
        <f t="shared" si="17"/>
        <v>13631</v>
      </c>
      <c r="K57" s="25" t="str">
        <f t="shared" si="17"/>
        <v xml:space="preserve"> --- </v>
      </c>
      <c r="L57" s="25">
        <f t="shared" si="17"/>
        <v>11666</v>
      </c>
      <c r="M57" s="25">
        <f t="shared" si="17"/>
        <v>11552</v>
      </c>
      <c r="N57" s="25">
        <f t="shared" si="17"/>
        <v>12350</v>
      </c>
      <c r="O57" s="107">
        <f t="shared" si="17"/>
        <v>10468</v>
      </c>
      <c r="P57" s="108">
        <f>ROUND(SUM(B57:O57)/COUNTIF(B57:O57,"&gt;0"),)</f>
        <v>11547</v>
      </c>
    </row>
    <row r="58" spans="1:23" s="106" customFormat="1" ht="30" customHeight="1" thickBot="1">
      <c r="A58" s="24" t="s">
        <v>98</v>
      </c>
      <c r="B58" s="97" t="str">
        <f>IF(B54=0," --- ",ROUND(12*(1/B54*B56),))</f>
        <v xml:space="preserve"> --- </v>
      </c>
      <c r="C58" s="97">
        <f t="shared" si="17"/>
        <v>4376</v>
      </c>
      <c r="D58" s="97" t="str">
        <f t="shared" si="17"/>
        <v xml:space="preserve"> --- </v>
      </c>
      <c r="E58" s="97">
        <f t="shared" si="17"/>
        <v>3788</v>
      </c>
      <c r="F58" s="97" t="str">
        <f t="shared" si="17"/>
        <v xml:space="preserve"> --- </v>
      </c>
      <c r="G58" s="97">
        <f t="shared" si="17"/>
        <v>3931</v>
      </c>
      <c r="H58" s="97" t="str">
        <f t="shared" si="17"/>
        <v xml:space="preserve"> --- </v>
      </c>
      <c r="I58" s="97">
        <f t="shared" si="17"/>
        <v>3695</v>
      </c>
      <c r="J58" s="97">
        <f t="shared" si="17"/>
        <v>2172</v>
      </c>
      <c r="K58" s="97" t="str">
        <f t="shared" si="17"/>
        <v xml:space="preserve"> --- </v>
      </c>
      <c r="L58" s="97">
        <f t="shared" si="17"/>
        <v>3904</v>
      </c>
      <c r="M58" s="97">
        <f t="shared" si="17"/>
        <v>3569</v>
      </c>
      <c r="N58" s="97">
        <f t="shared" si="17"/>
        <v>3877</v>
      </c>
      <c r="O58" s="111">
        <f t="shared" si="17"/>
        <v>2981</v>
      </c>
      <c r="P58" s="108">
        <f>ROUND(SUM(B58:O58)/COUNTIF(B58:O58,"&gt;0"),)</f>
        <v>3588</v>
      </c>
    </row>
    <row r="59" spans="1:23" s="35" customFormat="1" ht="30" customHeight="1" thickBot="1">
      <c r="A59" s="24" t="s">
        <v>99</v>
      </c>
      <c r="B59" s="97" t="str">
        <f t="shared" ref="B59:P59" si="18">IF(B53=0," --- ",B57+B58)</f>
        <v xml:space="preserve"> --- </v>
      </c>
      <c r="C59" s="97">
        <f t="shared" si="18"/>
        <v>15881</v>
      </c>
      <c r="D59" s="97" t="str">
        <f t="shared" si="18"/>
        <v xml:space="preserve"> --- </v>
      </c>
      <c r="E59" s="97">
        <f t="shared" si="18"/>
        <v>14598</v>
      </c>
      <c r="F59" s="97" t="str">
        <f t="shared" si="18"/>
        <v xml:space="preserve"> --- </v>
      </c>
      <c r="G59" s="97">
        <f t="shared" si="18"/>
        <v>14393</v>
      </c>
      <c r="H59" s="97" t="str">
        <f t="shared" si="18"/>
        <v xml:space="preserve"> --- </v>
      </c>
      <c r="I59" s="97">
        <f t="shared" si="18"/>
        <v>15171</v>
      </c>
      <c r="J59" s="97">
        <f t="shared" si="18"/>
        <v>15803</v>
      </c>
      <c r="K59" s="97" t="str">
        <f t="shared" si="18"/>
        <v xml:space="preserve"> --- </v>
      </c>
      <c r="L59" s="97">
        <f t="shared" si="18"/>
        <v>15570</v>
      </c>
      <c r="M59" s="97">
        <f t="shared" si="18"/>
        <v>15121</v>
      </c>
      <c r="N59" s="97">
        <f t="shared" si="18"/>
        <v>16227</v>
      </c>
      <c r="O59" s="111">
        <f t="shared" si="18"/>
        <v>13449</v>
      </c>
      <c r="P59" s="108">
        <f t="shared" si="18"/>
        <v>15135</v>
      </c>
    </row>
    <row r="60" spans="1:23" s="121" customFormat="1" ht="17.25" customHeight="1">
      <c r="A60" s="120"/>
      <c r="C60" s="122"/>
      <c r="F60" s="123"/>
      <c r="I60" s="124"/>
      <c r="Q60" s="125"/>
    </row>
    <row r="61" spans="1:23" s="35" customFormat="1" ht="15" customHeight="1">
      <c r="C61" s="109"/>
      <c r="D61" s="109"/>
      <c r="E61" s="109"/>
      <c r="F61" s="109"/>
      <c r="G61" s="126"/>
      <c r="H61" s="126"/>
    </row>
    <row r="63" spans="1:23" ht="21" thickBot="1">
      <c r="A63" s="127" t="s">
        <v>78</v>
      </c>
      <c r="P63" s="36" t="s">
        <v>210</v>
      </c>
    </row>
    <row r="64" spans="1:23" ht="16.5" thickBot="1">
      <c r="A64" s="228" t="s">
        <v>101</v>
      </c>
      <c r="B64" s="230" t="s">
        <v>11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39"/>
    </row>
    <row r="65" spans="1:16" ht="114" customHeight="1" thickBot="1">
      <c r="A65" s="229"/>
      <c r="B65" s="12" t="s">
        <v>12</v>
      </c>
      <c r="C65" s="13" t="s">
        <v>13</v>
      </c>
      <c r="D65" s="13" t="s">
        <v>14</v>
      </c>
      <c r="E65" s="13" t="s">
        <v>15</v>
      </c>
      <c r="F65" s="13" t="s">
        <v>16</v>
      </c>
      <c r="G65" s="13" t="s">
        <v>17</v>
      </c>
      <c r="H65" s="13" t="s">
        <v>18</v>
      </c>
      <c r="I65" s="13" t="s">
        <v>19</v>
      </c>
      <c r="J65" s="13" t="s">
        <v>20</v>
      </c>
      <c r="K65" s="13" t="s">
        <v>21</v>
      </c>
      <c r="L65" s="13" t="s">
        <v>22</v>
      </c>
      <c r="M65" s="13" t="s">
        <v>23</v>
      </c>
      <c r="N65" s="13" t="s">
        <v>25</v>
      </c>
      <c r="O65" s="37" t="s">
        <v>24</v>
      </c>
      <c r="P65" s="40" t="s">
        <v>76</v>
      </c>
    </row>
    <row r="66" spans="1:16" ht="30" customHeight="1" thickBot="1">
      <c r="A66" s="128" t="s">
        <v>102</v>
      </c>
      <c r="B66" s="129">
        <f>IF(OR(B13=" --- ",B21=" --- ")," --- ",B13/B21*100-100)</f>
        <v>0</v>
      </c>
      <c r="C66" s="32">
        <f t="shared" ref="C66:P66" si="19">IF(OR(C13=" --- ",C21=" --- ")," --- ",C13/C21*100-100)</f>
        <v>-3.8966661855967573</v>
      </c>
      <c r="D66" s="32">
        <f t="shared" si="19"/>
        <v>-7.9522862823040441E-3</v>
      </c>
      <c r="E66" s="32">
        <f t="shared" si="19"/>
        <v>-0.38509836751778437</v>
      </c>
      <c r="F66" s="32">
        <f t="shared" si="19"/>
        <v>4.2029444356498402</v>
      </c>
      <c r="G66" s="32">
        <f t="shared" si="19"/>
        <v>0.34200270420743095</v>
      </c>
      <c r="H66" s="32">
        <f t="shared" si="19"/>
        <v>5.6159983421406992</v>
      </c>
      <c r="I66" s="32">
        <f t="shared" si="19"/>
        <v>-2.5001865810881441</v>
      </c>
      <c r="J66" s="32">
        <f t="shared" si="19"/>
        <v>-0.26297085998578495</v>
      </c>
      <c r="K66" s="32">
        <f t="shared" si="19"/>
        <v>0.79219987812308545</v>
      </c>
      <c r="L66" s="32">
        <f t="shared" si="19"/>
        <v>-13.515133353311356</v>
      </c>
      <c r="M66" s="32">
        <f t="shared" si="19"/>
        <v>-0.18564356435642537</v>
      </c>
      <c r="N66" s="32">
        <f t="shared" si="19"/>
        <v>-3.7692611615962051</v>
      </c>
      <c r="O66" s="130">
        <f t="shared" si="19"/>
        <v>-0.50060557125554794</v>
      </c>
      <c r="P66" s="131">
        <f t="shared" si="19"/>
        <v>-1.1734334663224644</v>
      </c>
    </row>
    <row r="67" spans="1:16" ht="30" customHeight="1" thickBot="1">
      <c r="A67" s="128" t="s">
        <v>103</v>
      </c>
      <c r="B67" s="132" t="str">
        <f>IF(OR(B21=" --- ",B29=" --- ")," --- ",B21/B29*100-100)</f>
        <v xml:space="preserve"> --- </v>
      </c>
      <c r="C67" s="133">
        <f t="shared" ref="C67:P67" si="20">IF(OR(C21=" --- ",C29=" --- ")," --- ",C21/C29*100-100)</f>
        <v>4.4310474755086631</v>
      </c>
      <c r="D67" s="133" t="str">
        <f t="shared" si="20"/>
        <v xml:space="preserve"> --- </v>
      </c>
      <c r="E67" s="133">
        <f t="shared" si="20"/>
        <v>4.4691271645968129</v>
      </c>
      <c r="F67" s="133" t="str">
        <f t="shared" si="20"/>
        <v xml:space="preserve"> --- </v>
      </c>
      <c r="G67" s="133">
        <f t="shared" si="20"/>
        <v>3.8404360753220885</v>
      </c>
      <c r="H67" s="133" t="str">
        <f t="shared" si="20"/>
        <v xml:space="preserve"> --- </v>
      </c>
      <c r="I67" s="133">
        <f t="shared" si="20"/>
        <v>3.8199287153262134</v>
      </c>
      <c r="J67" s="133">
        <f t="shared" si="20"/>
        <v>5.7417706297910627</v>
      </c>
      <c r="K67" s="133" t="str">
        <f t="shared" si="20"/>
        <v xml:space="preserve"> --- </v>
      </c>
      <c r="L67" s="133">
        <f t="shared" si="20"/>
        <v>4.7148348631050396</v>
      </c>
      <c r="M67" s="133">
        <f t="shared" si="20"/>
        <v>5.0373740656483506</v>
      </c>
      <c r="N67" s="133">
        <f t="shared" si="20"/>
        <v>9.4344517468004199</v>
      </c>
      <c r="O67" s="134">
        <f t="shared" si="20"/>
        <v>2.8312852872799823</v>
      </c>
      <c r="P67" s="135">
        <f t="shared" si="20"/>
        <v>3.0056406124093513</v>
      </c>
    </row>
    <row r="68" spans="1:16" ht="15" customHeight="1" thickBot="1">
      <c r="A68" s="13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137"/>
    </row>
    <row r="69" spans="1:16" ht="30" customHeight="1" thickBot="1">
      <c r="A69" s="138" t="s">
        <v>104</v>
      </c>
      <c r="B69" s="139">
        <f>IF(OR(B13=" --- ",B21=" --- ")," --- ",B13-B21)</f>
        <v>0</v>
      </c>
      <c r="C69" s="33">
        <f t="shared" ref="C69:P69" si="21">IF(OR(C13=" --- ",C21=" --- ")," --- ",C13-C21)</f>
        <v>-540</v>
      </c>
      <c r="D69" s="33">
        <f t="shared" si="21"/>
        <v>-1</v>
      </c>
      <c r="E69" s="33">
        <f t="shared" si="21"/>
        <v>-46</v>
      </c>
      <c r="F69" s="33">
        <f t="shared" si="21"/>
        <v>531</v>
      </c>
      <c r="G69" s="33">
        <f t="shared" si="21"/>
        <v>43</v>
      </c>
      <c r="H69" s="33">
        <f t="shared" si="21"/>
        <v>542</v>
      </c>
      <c r="I69" s="33">
        <f t="shared" si="21"/>
        <v>-335</v>
      </c>
      <c r="J69" s="33">
        <f t="shared" si="21"/>
        <v>-37</v>
      </c>
      <c r="K69" s="33">
        <f t="shared" si="21"/>
        <v>104</v>
      </c>
      <c r="L69" s="33">
        <f t="shared" si="21"/>
        <v>-1804</v>
      </c>
      <c r="M69" s="33">
        <f t="shared" si="21"/>
        <v>-24</v>
      </c>
      <c r="N69" s="33">
        <f t="shared" si="21"/>
        <v>-477</v>
      </c>
      <c r="O69" s="140">
        <f t="shared" si="21"/>
        <v>-62</v>
      </c>
      <c r="P69" s="141">
        <f t="shared" si="21"/>
        <v>-150</v>
      </c>
    </row>
    <row r="70" spans="1:16" ht="30" customHeight="1" thickBot="1">
      <c r="A70" s="138" t="s">
        <v>105</v>
      </c>
      <c r="B70" s="142" t="str">
        <f>IF(OR(B21=" --- ",B29=" --- ")," --- ",B21-B29)</f>
        <v xml:space="preserve"> --- </v>
      </c>
      <c r="C70" s="143">
        <f t="shared" ref="C70:P70" si="22">IF(OR(C21=" --- ",C29=" --- ")," --- ",C21-C29)</f>
        <v>588</v>
      </c>
      <c r="D70" s="143" t="str">
        <f t="shared" si="22"/>
        <v xml:space="preserve"> --- </v>
      </c>
      <c r="E70" s="143">
        <f t="shared" si="22"/>
        <v>511</v>
      </c>
      <c r="F70" s="143" t="str">
        <f t="shared" si="22"/>
        <v xml:space="preserve"> --- </v>
      </c>
      <c r="G70" s="143">
        <f t="shared" si="22"/>
        <v>465</v>
      </c>
      <c r="H70" s="143" t="str">
        <f t="shared" si="22"/>
        <v xml:space="preserve"> --- </v>
      </c>
      <c r="I70" s="143">
        <f t="shared" si="22"/>
        <v>493</v>
      </c>
      <c r="J70" s="143">
        <f t="shared" si="22"/>
        <v>764</v>
      </c>
      <c r="K70" s="143" t="str">
        <f t="shared" si="22"/>
        <v xml:space="preserve"> --- </v>
      </c>
      <c r="L70" s="143">
        <f t="shared" si="22"/>
        <v>601</v>
      </c>
      <c r="M70" s="143">
        <f t="shared" si="22"/>
        <v>620</v>
      </c>
      <c r="N70" s="143">
        <f t="shared" si="22"/>
        <v>1091</v>
      </c>
      <c r="O70" s="144">
        <f t="shared" si="22"/>
        <v>341</v>
      </c>
      <c r="P70" s="145">
        <f t="shared" si="22"/>
        <v>373</v>
      </c>
    </row>
    <row r="72" spans="1:16" ht="13.5" thickBot="1">
      <c r="P72" s="36" t="s">
        <v>209</v>
      </c>
    </row>
    <row r="73" spans="1:16" ht="16.5" thickBot="1">
      <c r="A73" s="228" t="s">
        <v>107</v>
      </c>
      <c r="B73" s="230" t="s">
        <v>11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39"/>
    </row>
    <row r="74" spans="1:16" ht="114" customHeight="1" thickBot="1">
      <c r="A74" s="229"/>
      <c r="B74" s="12" t="s">
        <v>12</v>
      </c>
      <c r="C74" s="13" t="s">
        <v>13</v>
      </c>
      <c r="D74" s="13" t="s">
        <v>14</v>
      </c>
      <c r="E74" s="13" t="s">
        <v>15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3" t="s">
        <v>21</v>
      </c>
      <c r="L74" s="13" t="s">
        <v>22</v>
      </c>
      <c r="M74" s="13" t="s">
        <v>23</v>
      </c>
      <c r="N74" s="13" t="s">
        <v>25</v>
      </c>
      <c r="O74" s="37" t="s">
        <v>24</v>
      </c>
      <c r="P74" s="40" t="s">
        <v>76</v>
      </c>
    </row>
    <row r="75" spans="1:16" ht="30" customHeight="1" thickBot="1">
      <c r="A75" s="128" t="s">
        <v>108</v>
      </c>
      <c r="B75" s="129">
        <f>IF(OR(B14=" --- ",B22=" --- ")," --- ",B14/B22*100-100)</f>
        <v>-10.618242306626001</v>
      </c>
      <c r="C75" s="32">
        <f t="shared" ref="C75:P75" si="23">IF(OR(C14=" --- ",C22=" --- ")," --- ",C14/C22*100-100)</f>
        <v>-3.8071845256370835</v>
      </c>
      <c r="D75" s="32">
        <f t="shared" si="23"/>
        <v>-6.0174188440221741</v>
      </c>
      <c r="E75" s="32">
        <f t="shared" si="23"/>
        <v>-9.9817850637522838</v>
      </c>
      <c r="F75" s="32">
        <f t="shared" si="23"/>
        <v>-0.36184210526315042</v>
      </c>
      <c r="G75" s="32">
        <f t="shared" si="23"/>
        <v>-9.2436974789915922</v>
      </c>
      <c r="H75" s="32">
        <f t="shared" si="23"/>
        <v>-0.86593970493906625</v>
      </c>
      <c r="I75" s="32">
        <f t="shared" si="23"/>
        <v>0</v>
      </c>
      <c r="J75" s="32">
        <f t="shared" si="23"/>
        <v>-3.5734383792909341</v>
      </c>
      <c r="K75" s="32">
        <f t="shared" si="23"/>
        <v>-9.4772344013490795</v>
      </c>
      <c r="L75" s="32">
        <f t="shared" si="23"/>
        <v>1.0829103214889955</v>
      </c>
      <c r="M75" s="32">
        <f t="shared" si="23"/>
        <v>5.1755338400289617</v>
      </c>
      <c r="N75" s="32">
        <f t="shared" si="23"/>
        <v>27.66884531590415</v>
      </c>
      <c r="O75" s="130">
        <f t="shared" si="23"/>
        <v>-9.4976164283094988</v>
      </c>
      <c r="P75" s="131">
        <f t="shared" si="23"/>
        <v>-2.1394064872325771</v>
      </c>
    </row>
    <row r="76" spans="1:16" ht="30" customHeight="1" thickBot="1">
      <c r="A76" s="128" t="s">
        <v>109</v>
      </c>
      <c r="B76" s="132" t="str">
        <f>IF(OR(B22=" --- ",B30=" --- ")," --- ",B22/B30*100-100)</f>
        <v xml:space="preserve"> --- </v>
      </c>
      <c r="C76" s="133">
        <f t="shared" ref="C76:P76" si="24">IF(OR(C22=" --- ",C30=" --- ")," --- ",C22/C30*100-100)</f>
        <v>7.3146622734761024</v>
      </c>
      <c r="D76" s="133" t="str">
        <f t="shared" si="24"/>
        <v xml:space="preserve"> --- </v>
      </c>
      <c r="E76" s="133">
        <f t="shared" si="24"/>
        <v>28.933771723814004</v>
      </c>
      <c r="F76" s="133" t="str">
        <f t="shared" si="24"/>
        <v xml:space="preserve"> --- </v>
      </c>
      <c r="G76" s="133">
        <f t="shared" si="24"/>
        <v>22.512010981468777</v>
      </c>
      <c r="H76" s="133" t="str">
        <f t="shared" si="24"/>
        <v xml:space="preserve"> --- </v>
      </c>
      <c r="I76" s="133">
        <f t="shared" si="24"/>
        <v>9.8062475286674555</v>
      </c>
      <c r="J76" s="133">
        <f t="shared" si="24"/>
        <v>23.274366978841485</v>
      </c>
      <c r="K76" s="133" t="str">
        <f t="shared" si="24"/>
        <v xml:space="preserve"> --- </v>
      </c>
      <c r="L76" s="133">
        <f t="shared" si="24"/>
        <v>8.1229418221734306</v>
      </c>
      <c r="M76" s="133">
        <f t="shared" si="24"/>
        <v>9.8171701112877514</v>
      </c>
      <c r="N76" s="133">
        <f t="shared" si="24"/>
        <v>1.4738393515106907</v>
      </c>
      <c r="O76" s="134">
        <f t="shared" si="24"/>
        <v>19.868131868131883</v>
      </c>
      <c r="P76" s="135">
        <f t="shared" si="24"/>
        <v>17.090909090909093</v>
      </c>
    </row>
    <row r="77" spans="1:16" ht="15" customHeight="1" thickBot="1">
      <c r="A77" s="13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137"/>
    </row>
    <row r="78" spans="1:16" ht="30" customHeight="1" thickBot="1">
      <c r="A78" s="138" t="s">
        <v>110</v>
      </c>
      <c r="B78" s="139">
        <f>IF(OR(B14=" --- ",B22=" --- ")," --- ",B14-B22)</f>
        <v>-383</v>
      </c>
      <c r="C78" s="33">
        <f t="shared" ref="C78:P78" si="25">IF(OR(C14=" --- ",C22=" --- ")," --- ",C14-C22)</f>
        <v>-124</v>
      </c>
      <c r="D78" s="33">
        <f t="shared" si="25"/>
        <v>-152</v>
      </c>
      <c r="E78" s="33">
        <f t="shared" si="25"/>
        <v>-274</v>
      </c>
      <c r="F78" s="33">
        <f t="shared" si="25"/>
        <v>-11</v>
      </c>
      <c r="G78" s="33">
        <f t="shared" si="25"/>
        <v>-165</v>
      </c>
      <c r="H78" s="33">
        <f t="shared" si="25"/>
        <v>-27</v>
      </c>
      <c r="I78" s="33">
        <f t="shared" si="25"/>
        <v>0</v>
      </c>
      <c r="J78" s="33">
        <f t="shared" si="25"/>
        <v>-127</v>
      </c>
      <c r="K78" s="33">
        <f t="shared" si="25"/>
        <v>-281</v>
      </c>
      <c r="L78" s="33">
        <f t="shared" si="25"/>
        <v>32</v>
      </c>
      <c r="M78" s="33">
        <f t="shared" si="25"/>
        <v>143</v>
      </c>
      <c r="N78" s="33">
        <f t="shared" si="25"/>
        <v>762</v>
      </c>
      <c r="O78" s="140">
        <f t="shared" si="25"/>
        <v>-259</v>
      </c>
      <c r="P78" s="141">
        <f t="shared" si="25"/>
        <v>-62</v>
      </c>
    </row>
    <row r="79" spans="1:16" ht="30" customHeight="1" thickBot="1">
      <c r="A79" s="138" t="s">
        <v>111</v>
      </c>
      <c r="B79" s="142" t="str">
        <f>IF(OR(B22=" --- ",B30=" --- ")," --- ",B22-B30)</f>
        <v xml:space="preserve"> --- </v>
      </c>
      <c r="C79" s="143">
        <f t="shared" ref="C79:P79" si="26">IF(OR(C22=" --- ",C30=" --- ")," --- ",C22-C30)</f>
        <v>222</v>
      </c>
      <c r="D79" s="143" t="str">
        <f t="shared" si="26"/>
        <v xml:space="preserve"> --- </v>
      </c>
      <c r="E79" s="143">
        <f t="shared" si="26"/>
        <v>616</v>
      </c>
      <c r="F79" s="143" t="str">
        <f t="shared" si="26"/>
        <v xml:space="preserve"> --- </v>
      </c>
      <c r="G79" s="143">
        <f t="shared" si="26"/>
        <v>328</v>
      </c>
      <c r="H79" s="143" t="str">
        <f t="shared" si="26"/>
        <v xml:space="preserve"> --- </v>
      </c>
      <c r="I79" s="143">
        <f t="shared" si="26"/>
        <v>248</v>
      </c>
      <c r="J79" s="143">
        <f t="shared" si="26"/>
        <v>671</v>
      </c>
      <c r="K79" s="143" t="str">
        <f t="shared" si="26"/>
        <v xml:space="preserve"> --- </v>
      </c>
      <c r="L79" s="143">
        <f t="shared" si="26"/>
        <v>222</v>
      </c>
      <c r="M79" s="143">
        <f t="shared" si="26"/>
        <v>247</v>
      </c>
      <c r="N79" s="143">
        <f t="shared" si="26"/>
        <v>40</v>
      </c>
      <c r="O79" s="144">
        <f t="shared" si="26"/>
        <v>452</v>
      </c>
      <c r="P79" s="145">
        <f t="shared" si="26"/>
        <v>423</v>
      </c>
    </row>
    <row r="81" spans="16:16">
      <c r="P81" s="146" t="s">
        <v>62</v>
      </c>
    </row>
    <row r="124" spans="1:16" ht="21" thickBot="1">
      <c r="A124" s="127" t="s">
        <v>112</v>
      </c>
      <c r="P124" s="36" t="s">
        <v>208</v>
      </c>
    </row>
    <row r="125" spans="1:16" ht="16.5" thickBot="1">
      <c r="A125" s="228" t="s">
        <v>101</v>
      </c>
      <c r="B125" s="230" t="s">
        <v>11</v>
      </c>
      <c r="C125" s="231"/>
      <c r="D125" s="231"/>
      <c r="E125" s="231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39"/>
    </row>
    <row r="126" spans="1:16" ht="114" customHeight="1" thickBot="1">
      <c r="A126" s="229"/>
      <c r="B126" s="12" t="s">
        <v>12</v>
      </c>
      <c r="C126" s="13" t="s">
        <v>13</v>
      </c>
      <c r="D126" s="13" t="s">
        <v>14</v>
      </c>
      <c r="E126" s="13" t="s">
        <v>15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3" t="s">
        <v>21</v>
      </c>
      <c r="L126" s="13" t="s">
        <v>22</v>
      </c>
      <c r="M126" s="13" t="s">
        <v>23</v>
      </c>
      <c r="N126" s="13" t="s">
        <v>25</v>
      </c>
      <c r="O126" s="37" t="s">
        <v>24</v>
      </c>
      <c r="P126" s="40" t="s">
        <v>76</v>
      </c>
    </row>
    <row r="127" spans="1:16" ht="30" customHeight="1" thickBot="1">
      <c r="A127" s="128" t="s">
        <v>102</v>
      </c>
      <c r="B127" s="129">
        <f>IF(OR(B41=" --- ",B49=" --- ")," --- ",B41/B49*100-100)</f>
        <v>0</v>
      </c>
      <c r="C127" s="32">
        <f t="shared" ref="C127:P127" si="27">IF(OR(C41=" --- ",C49=" --- ")," --- ",C41/C49*100-100)</f>
        <v>-2.4386183936745738</v>
      </c>
      <c r="D127" s="32">
        <f t="shared" si="27"/>
        <v>0</v>
      </c>
      <c r="E127" s="32">
        <f t="shared" si="27"/>
        <v>-0.38991657598839424</v>
      </c>
      <c r="F127" s="32">
        <f t="shared" si="27"/>
        <v>-8.0958842152871995</v>
      </c>
      <c r="G127" s="32">
        <f t="shared" si="27"/>
        <v>2.8205356348429405</v>
      </c>
      <c r="H127" s="32">
        <f t="shared" si="27"/>
        <v>5.6118472330475555</v>
      </c>
      <c r="I127" s="32">
        <f t="shared" si="27"/>
        <v>-2.455468619943403</v>
      </c>
      <c r="J127" s="32">
        <f t="shared" si="27"/>
        <v>-2.6410477835348303</v>
      </c>
      <c r="K127" s="32">
        <f t="shared" si="27"/>
        <v>0</v>
      </c>
      <c r="L127" s="32">
        <f t="shared" si="27"/>
        <v>-13.204442616207331</v>
      </c>
      <c r="M127" s="32">
        <f t="shared" si="27"/>
        <v>4.1963911036503987E-2</v>
      </c>
      <c r="N127" s="32">
        <f t="shared" si="27"/>
        <v>-9.4732609569762758</v>
      </c>
      <c r="O127" s="130">
        <f t="shared" si="27"/>
        <v>-0.50517598343685677</v>
      </c>
      <c r="P127" s="131">
        <f t="shared" si="27"/>
        <v>-2.2624826629680967</v>
      </c>
    </row>
    <row r="128" spans="1:16" ht="30" customHeight="1" thickBot="1">
      <c r="A128" s="128" t="s">
        <v>103</v>
      </c>
      <c r="B128" s="132" t="str">
        <f>IF(OR(B49=" --- ",B57=" --- ")," --- ",B49/B57*100-100)</f>
        <v xml:space="preserve"> --- </v>
      </c>
      <c r="C128" s="133">
        <f t="shared" ref="C128:P128" si="28">IF(OR(C49=" --- ",C57=" --- ")," --- ",C49/C57*100-100)</f>
        <v>4.4328552803128929</v>
      </c>
      <c r="D128" s="133" t="str">
        <f t="shared" si="28"/>
        <v xml:space="preserve"> --- </v>
      </c>
      <c r="E128" s="133">
        <f t="shared" si="28"/>
        <v>2.0166512488436723</v>
      </c>
      <c r="F128" s="133" t="str">
        <f t="shared" si="28"/>
        <v xml:space="preserve"> --- </v>
      </c>
      <c r="G128" s="133">
        <f t="shared" si="28"/>
        <v>7.4268782259606212</v>
      </c>
      <c r="H128" s="133" t="str">
        <f t="shared" si="28"/>
        <v xml:space="preserve"> --- </v>
      </c>
      <c r="I128" s="133">
        <f t="shared" si="28"/>
        <v>4.6880446148483799</v>
      </c>
      <c r="J128" s="133">
        <f t="shared" si="28"/>
        <v>1.9440980118846625</v>
      </c>
      <c r="K128" s="133" t="str">
        <f t="shared" si="28"/>
        <v xml:space="preserve"> --- </v>
      </c>
      <c r="L128" s="133">
        <f t="shared" si="28"/>
        <v>4.1916680953197272</v>
      </c>
      <c r="M128" s="133">
        <f t="shared" si="28"/>
        <v>3.1423130193905848</v>
      </c>
      <c r="N128" s="133">
        <f t="shared" si="28"/>
        <v>0.68825910931174406</v>
      </c>
      <c r="O128" s="134">
        <f t="shared" si="28"/>
        <v>15.351547573557497</v>
      </c>
      <c r="P128" s="135">
        <f t="shared" si="28"/>
        <v>-9.5262838832596231E-2</v>
      </c>
    </row>
    <row r="129" spans="1:16" ht="15" customHeight="1" thickBot="1">
      <c r="A129" s="13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137"/>
    </row>
    <row r="130" spans="1:16" ht="30" customHeight="1" thickBot="1">
      <c r="A130" s="138" t="s">
        <v>104</v>
      </c>
      <c r="B130" s="139">
        <f>IF(OR(B41=" --- ",B49=" --- ")," --- ",B41-B49)</f>
        <v>0</v>
      </c>
      <c r="C130" s="33">
        <f t="shared" ref="C130:P130" si="29">IF(OR(C41=" --- ",C49=" --- ")," --- ",C41-C49)</f>
        <v>-293</v>
      </c>
      <c r="D130" s="33">
        <f t="shared" si="29"/>
        <v>0</v>
      </c>
      <c r="E130" s="33">
        <f t="shared" si="29"/>
        <v>-43</v>
      </c>
      <c r="F130" s="33">
        <f t="shared" si="29"/>
        <v>-716</v>
      </c>
      <c r="G130" s="33">
        <f t="shared" si="29"/>
        <v>317</v>
      </c>
      <c r="H130" s="33">
        <f t="shared" si="29"/>
        <v>576</v>
      </c>
      <c r="I130" s="33">
        <f t="shared" si="29"/>
        <v>-295</v>
      </c>
      <c r="J130" s="33">
        <f t="shared" si="29"/>
        <v>-367</v>
      </c>
      <c r="K130" s="33">
        <f t="shared" si="29"/>
        <v>0</v>
      </c>
      <c r="L130" s="33">
        <f t="shared" si="29"/>
        <v>-1605</v>
      </c>
      <c r="M130" s="33">
        <f t="shared" si="29"/>
        <v>5</v>
      </c>
      <c r="N130" s="33">
        <f t="shared" si="29"/>
        <v>-1178</v>
      </c>
      <c r="O130" s="140">
        <f t="shared" si="29"/>
        <v>-61</v>
      </c>
      <c r="P130" s="141">
        <f t="shared" si="29"/>
        <v>-261</v>
      </c>
    </row>
    <row r="131" spans="1:16" ht="30" customHeight="1" thickBot="1">
      <c r="A131" s="138" t="s">
        <v>105</v>
      </c>
      <c r="B131" s="142" t="str">
        <f>IF(OR(B49=" --- ",B57=" --- ")," --- ",B49-B57)</f>
        <v xml:space="preserve"> --- </v>
      </c>
      <c r="C131" s="143">
        <f t="shared" ref="C131:P131" si="30">IF(OR(C49=" --- ",C57=" --- ")," --- ",C49-C57)</f>
        <v>510</v>
      </c>
      <c r="D131" s="143" t="str">
        <f t="shared" si="30"/>
        <v xml:space="preserve"> --- </v>
      </c>
      <c r="E131" s="143">
        <f t="shared" si="30"/>
        <v>218</v>
      </c>
      <c r="F131" s="143" t="str">
        <f t="shared" si="30"/>
        <v xml:space="preserve"> --- </v>
      </c>
      <c r="G131" s="143">
        <f t="shared" si="30"/>
        <v>777</v>
      </c>
      <c r="H131" s="143" t="str">
        <f t="shared" si="30"/>
        <v xml:space="preserve"> --- </v>
      </c>
      <c r="I131" s="143">
        <f t="shared" si="30"/>
        <v>538</v>
      </c>
      <c r="J131" s="143">
        <f t="shared" si="30"/>
        <v>265</v>
      </c>
      <c r="K131" s="143" t="str">
        <f t="shared" si="30"/>
        <v xml:space="preserve"> --- </v>
      </c>
      <c r="L131" s="143">
        <f t="shared" si="30"/>
        <v>489</v>
      </c>
      <c r="M131" s="143">
        <f t="shared" si="30"/>
        <v>363</v>
      </c>
      <c r="N131" s="143">
        <f t="shared" si="30"/>
        <v>85</v>
      </c>
      <c r="O131" s="144">
        <f t="shared" si="30"/>
        <v>1607</v>
      </c>
      <c r="P131" s="145">
        <f t="shared" si="30"/>
        <v>-11</v>
      </c>
    </row>
    <row r="133" spans="1:16" ht="13.5" thickBot="1">
      <c r="P133" s="36" t="s">
        <v>207</v>
      </c>
    </row>
    <row r="134" spans="1:16" ht="16.5" thickBot="1">
      <c r="A134" s="228" t="s">
        <v>107</v>
      </c>
      <c r="B134" s="230" t="s">
        <v>11</v>
      </c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39"/>
    </row>
    <row r="135" spans="1:16" ht="114" customHeight="1" thickBot="1">
      <c r="A135" s="229"/>
      <c r="B135" s="12" t="s">
        <v>12</v>
      </c>
      <c r="C135" s="13" t="s">
        <v>13</v>
      </c>
      <c r="D135" s="13" t="s">
        <v>14</v>
      </c>
      <c r="E135" s="13" t="s">
        <v>15</v>
      </c>
      <c r="F135" s="13" t="s">
        <v>16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3" t="s">
        <v>21</v>
      </c>
      <c r="L135" s="13" t="s">
        <v>22</v>
      </c>
      <c r="M135" s="13" t="s">
        <v>23</v>
      </c>
      <c r="N135" s="13" t="s">
        <v>25</v>
      </c>
      <c r="O135" s="37" t="s">
        <v>24</v>
      </c>
      <c r="P135" s="40" t="s">
        <v>76</v>
      </c>
    </row>
    <row r="136" spans="1:16" ht="30" customHeight="1" thickBot="1">
      <c r="A136" s="128" t="s">
        <v>108</v>
      </c>
      <c r="B136" s="129">
        <f>IF(OR(B42=" --- ",B50=" --- ")," --- ",B42/B50*100-100)</f>
        <v>-10.613986784140977</v>
      </c>
      <c r="C136" s="32">
        <f t="shared" ref="C136:P136" si="31">IF(OR(C42=" --- ",C50=" --- ")," --- ",C42/C50*100-100)</f>
        <v>-3.8117546848381636</v>
      </c>
      <c r="D136" s="32">
        <f t="shared" si="31"/>
        <v>-6.0028860028860009</v>
      </c>
      <c r="E136" s="32">
        <f t="shared" si="31"/>
        <v>-10.009182736455472</v>
      </c>
      <c r="F136" s="32">
        <f t="shared" si="31"/>
        <v>-9.9006256900993748</v>
      </c>
      <c r="G136" s="32">
        <f t="shared" si="31"/>
        <v>-9.2400332225913644</v>
      </c>
      <c r="H136" s="32">
        <f t="shared" si="31"/>
        <v>-0.86593970493906625</v>
      </c>
      <c r="I136" s="32">
        <f t="shared" si="31"/>
        <v>0</v>
      </c>
      <c r="J136" s="32">
        <f t="shared" si="31"/>
        <v>-3.5847647498133028</v>
      </c>
      <c r="K136" s="32">
        <f t="shared" si="31"/>
        <v>-19.476343592099226</v>
      </c>
      <c r="L136" s="32">
        <f t="shared" si="31"/>
        <v>1.0658455708195191</v>
      </c>
      <c r="M136" s="32">
        <f t="shared" si="31"/>
        <v>6.9150293442204571</v>
      </c>
      <c r="N136" s="32">
        <f t="shared" si="31"/>
        <v>-10.851926977687626</v>
      </c>
      <c r="O136" s="130">
        <f t="shared" si="31"/>
        <v>-9.513150531617228</v>
      </c>
      <c r="P136" s="131">
        <f t="shared" si="31"/>
        <v>-6.5409113179813829</v>
      </c>
    </row>
    <row r="137" spans="1:16" ht="30" customHeight="1" thickBot="1">
      <c r="A137" s="128" t="s">
        <v>109</v>
      </c>
      <c r="B137" s="132" t="str">
        <f>IF(OR(B50=" --- ",B58=" --- ")," --- ",B50/B58*100-100)</f>
        <v xml:space="preserve"> --- </v>
      </c>
      <c r="C137" s="133">
        <f t="shared" ref="C137:P137" si="32">IF(OR(C50=" --- ",C58=" --- ")," --- ",C50/C58*100-100)</f>
        <v>7.3126142595978223</v>
      </c>
      <c r="D137" s="133" t="str">
        <f t="shared" si="32"/>
        <v xml:space="preserve"> --- </v>
      </c>
      <c r="E137" s="133">
        <f t="shared" si="32"/>
        <v>14.994720168954601</v>
      </c>
      <c r="F137" s="133" t="str">
        <f t="shared" si="32"/>
        <v xml:space="preserve"> --- </v>
      </c>
      <c r="G137" s="133">
        <f t="shared" si="32"/>
        <v>22.513355380310358</v>
      </c>
      <c r="H137" s="133" t="str">
        <f t="shared" si="32"/>
        <v xml:space="preserve"> --- </v>
      </c>
      <c r="I137" s="133">
        <f t="shared" si="32"/>
        <v>8.7415426251691457</v>
      </c>
      <c r="J137" s="133">
        <f t="shared" si="32"/>
        <v>23.296500920810303</v>
      </c>
      <c r="K137" s="133" t="str">
        <f t="shared" si="32"/>
        <v xml:space="preserve"> --- </v>
      </c>
      <c r="L137" s="133">
        <f t="shared" si="32"/>
        <v>8.1454918032786878</v>
      </c>
      <c r="M137" s="133">
        <f t="shared" si="32"/>
        <v>9.8066685346035172</v>
      </c>
      <c r="N137" s="133">
        <f t="shared" si="32"/>
        <v>1.7281403146762955</v>
      </c>
      <c r="O137" s="134">
        <f t="shared" si="32"/>
        <v>19.892653471989277</v>
      </c>
      <c r="P137" s="135">
        <f t="shared" si="32"/>
        <v>13.768115942028984</v>
      </c>
    </row>
    <row r="138" spans="1:16" ht="15" customHeight="1" thickBot="1">
      <c r="A138" s="13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137"/>
    </row>
    <row r="139" spans="1:16" ht="30" customHeight="1" thickBot="1">
      <c r="A139" s="138" t="s">
        <v>110</v>
      </c>
      <c r="B139" s="139">
        <f>IF(OR(B42=" --- ",B50=" --- ")," --- ",B42-B50)</f>
        <v>-771</v>
      </c>
      <c r="C139" s="33">
        <f t="shared" ref="C139:P139" si="33">IF(OR(C42=" --- ",C50=" --- ")," --- ",C42-C50)</f>
        <v>-179</v>
      </c>
      <c r="D139" s="33">
        <f t="shared" si="33"/>
        <v>-208</v>
      </c>
      <c r="E139" s="33">
        <f t="shared" si="33"/>
        <v>-436</v>
      </c>
      <c r="F139" s="33">
        <f t="shared" si="33"/>
        <v>-269</v>
      </c>
      <c r="G139" s="33">
        <f t="shared" si="33"/>
        <v>-445</v>
      </c>
      <c r="H139" s="33">
        <f t="shared" si="33"/>
        <v>-27</v>
      </c>
      <c r="I139" s="33">
        <f t="shared" si="33"/>
        <v>0</v>
      </c>
      <c r="J139" s="33">
        <f t="shared" si="33"/>
        <v>-96</v>
      </c>
      <c r="K139" s="33">
        <f t="shared" si="33"/>
        <v>-848</v>
      </c>
      <c r="L139" s="33">
        <f t="shared" si="33"/>
        <v>45</v>
      </c>
      <c r="M139" s="33">
        <f t="shared" si="33"/>
        <v>271</v>
      </c>
      <c r="N139" s="33">
        <f t="shared" si="33"/>
        <v>-428</v>
      </c>
      <c r="O139" s="140">
        <f t="shared" si="33"/>
        <v>-340</v>
      </c>
      <c r="P139" s="141">
        <f t="shared" si="33"/>
        <v>-267</v>
      </c>
    </row>
    <row r="140" spans="1:16" ht="30" customHeight="1" thickBot="1">
      <c r="A140" s="138" t="s">
        <v>111</v>
      </c>
      <c r="B140" s="142" t="str">
        <f>IF(OR(B50=" --- ",B58=" --- ")," --- ",B50-B58)</f>
        <v xml:space="preserve"> --- </v>
      </c>
      <c r="C140" s="143">
        <f t="shared" ref="C140:P140" si="34">IF(OR(C50=" --- ",C58=" --- ")," --- ",C50-C58)</f>
        <v>320</v>
      </c>
      <c r="D140" s="143" t="str">
        <f t="shared" si="34"/>
        <v xml:space="preserve"> --- </v>
      </c>
      <c r="E140" s="143">
        <f t="shared" si="34"/>
        <v>568</v>
      </c>
      <c r="F140" s="143" t="str">
        <f t="shared" si="34"/>
        <v xml:space="preserve"> --- </v>
      </c>
      <c r="G140" s="143">
        <f t="shared" si="34"/>
        <v>885</v>
      </c>
      <c r="H140" s="143" t="str">
        <f t="shared" si="34"/>
        <v xml:space="preserve"> --- </v>
      </c>
      <c r="I140" s="143">
        <f t="shared" si="34"/>
        <v>323</v>
      </c>
      <c r="J140" s="143">
        <f t="shared" si="34"/>
        <v>506</v>
      </c>
      <c r="K140" s="143" t="str">
        <f t="shared" si="34"/>
        <v xml:space="preserve"> --- </v>
      </c>
      <c r="L140" s="143">
        <f t="shared" si="34"/>
        <v>318</v>
      </c>
      <c r="M140" s="143">
        <f t="shared" si="34"/>
        <v>350</v>
      </c>
      <c r="N140" s="143">
        <f t="shared" si="34"/>
        <v>67</v>
      </c>
      <c r="O140" s="144">
        <f t="shared" si="34"/>
        <v>593</v>
      </c>
      <c r="P140" s="145">
        <f t="shared" si="34"/>
        <v>494</v>
      </c>
    </row>
    <row r="142" spans="1:16">
      <c r="P142" s="146" t="s">
        <v>61</v>
      </c>
    </row>
    <row r="186" spans="1:16" s="35" customFormat="1" ht="30" customHeight="1" thickBot="1">
      <c r="A186" s="127" t="s">
        <v>115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36" t="s">
        <v>206</v>
      </c>
    </row>
    <row r="187" spans="1:16" ht="16.5" thickBot="1">
      <c r="A187" s="228"/>
      <c r="B187" s="230" t="s">
        <v>11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39"/>
    </row>
    <row r="188" spans="1:16" ht="114" customHeight="1" thickBot="1">
      <c r="A188" s="229"/>
      <c r="B188" s="12" t="s">
        <v>12</v>
      </c>
      <c r="C188" s="13" t="s">
        <v>13</v>
      </c>
      <c r="D188" s="13" t="s">
        <v>14</v>
      </c>
      <c r="E188" s="13" t="s">
        <v>15</v>
      </c>
      <c r="F188" s="13" t="s">
        <v>16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3" t="s">
        <v>21</v>
      </c>
      <c r="L188" s="13" t="s">
        <v>22</v>
      </c>
      <c r="M188" s="13" t="s">
        <v>23</v>
      </c>
      <c r="N188" s="13" t="s">
        <v>25</v>
      </c>
      <c r="O188" s="37" t="s">
        <v>24</v>
      </c>
      <c r="P188" s="40" t="s">
        <v>76</v>
      </c>
    </row>
    <row r="189" spans="1:16" s="35" customFormat="1" ht="30" customHeight="1">
      <c r="A189" s="46" t="s">
        <v>117</v>
      </c>
      <c r="B189" s="57">
        <f>IF(OR(B15=" --- ",B43=" --- ")," --- ",B15+B43)</f>
        <v>33037</v>
      </c>
      <c r="C189" s="58">
        <f t="shared" ref="C189:P189" si="35">IF(OR(C15=" --- ",C43=" --- ")," --- ",C15+C43)</f>
        <v>32690</v>
      </c>
      <c r="D189" s="58">
        <f t="shared" si="35"/>
        <v>30547</v>
      </c>
      <c r="E189" s="58">
        <f t="shared" si="35"/>
        <v>29275</v>
      </c>
      <c r="F189" s="58">
        <f t="shared" si="35"/>
        <v>26770</v>
      </c>
      <c r="G189" s="58">
        <f t="shared" si="35"/>
        <v>30163</v>
      </c>
      <c r="H189" s="58">
        <f t="shared" si="35"/>
        <v>27215</v>
      </c>
      <c r="I189" s="58">
        <f t="shared" si="35"/>
        <v>31578</v>
      </c>
      <c r="J189" s="58">
        <f t="shared" si="35"/>
        <v>33571</v>
      </c>
      <c r="K189" s="58">
        <f t="shared" si="35"/>
        <v>31202</v>
      </c>
      <c r="L189" s="58">
        <f t="shared" si="35"/>
        <v>29348</v>
      </c>
      <c r="M189" s="58">
        <f t="shared" si="35"/>
        <v>31920</v>
      </c>
      <c r="N189" s="58">
        <f t="shared" si="35"/>
        <v>30467</v>
      </c>
      <c r="O189" s="58">
        <f t="shared" si="35"/>
        <v>30039</v>
      </c>
      <c r="P189" s="59">
        <f t="shared" si="35"/>
        <v>30559</v>
      </c>
    </row>
    <row r="190" spans="1:16" s="35" customFormat="1" ht="30" customHeight="1">
      <c r="A190" s="47" t="s">
        <v>91</v>
      </c>
      <c r="B190" s="60">
        <f>IF(OR(B23=" --- ",B51=" --- ")," --- ",B23+B51)</f>
        <v>34191</v>
      </c>
      <c r="C190" s="61">
        <f t="shared" ref="C190:P190" si="36">IF(OR(C23=" --- ",C51=" --- ")," --- ",C23+C51)</f>
        <v>33826</v>
      </c>
      <c r="D190" s="61">
        <f t="shared" si="36"/>
        <v>30908</v>
      </c>
      <c r="E190" s="61">
        <f t="shared" si="36"/>
        <v>30074</v>
      </c>
      <c r="F190" s="61">
        <f t="shared" si="36"/>
        <v>27235</v>
      </c>
      <c r="G190" s="61">
        <f t="shared" si="36"/>
        <v>30413</v>
      </c>
      <c r="H190" s="61">
        <f t="shared" si="36"/>
        <v>26151</v>
      </c>
      <c r="I190" s="61">
        <f t="shared" si="36"/>
        <v>32208</v>
      </c>
      <c r="J190" s="61">
        <f t="shared" si="36"/>
        <v>34198</v>
      </c>
      <c r="K190" s="61">
        <f t="shared" si="36"/>
        <v>32227</v>
      </c>
      <c r="L190" s="61">
        <f t="shared" si="36"/>
        <v>32680</v>
      </c>
      <c r="M190" s="61">
        <f t="shared" si="36"/>
        <v>31525</v>
      </c>
      <c r="N190" s="61">
        <f t="shared" si="36"/>
        <v>31788</v>
      </c>
      <c r="O190" s="61">
        <f t="shared" si="36"/>
        <v>30761</v>
      </c>
      <c r="P190" s="62">
        <f t="shared" si="36"/>
        <v>31299</v>
      </c>
    </row>
    <row r="191" spans="1:16" s="35" customFormat="1" ht="30" customHeight="1" thickBot="1">
      <c r="A191" s="48" t="s">
        <v>83</v>
      </c>
      <c r="B191" s="63" t="str">
        <f>IF(OR(B31=" --- ",B59=" --- ")," --- ",B31+B59)</f>
        <v xml:space="preserve"> --- </v>
      </c>
      <c r="C191" s="64">
        <f t="shared" ref="C191:P191" si="37">IF(OR(C31=" --- ",C59=" --- ")," --- ",C31+C59)</f>
        <v>32186</v>
      </c>
      <c r="D191" s="64" t="str">
        <f t="shared" si="37"/>
        <v xml:space="preserve"> --- </v>
      </c>
      <c r="E191" s="64">
        <f t="shared" si="37"/>
        <v>28161</v>
      </c>
      <c r="F191" s="64" t="str">
        <f t="shared" si="37"/>
        <v xml:space="preserve"> --- </v>
      </c>
      <c r="G191" s="64">
        <f t="shared" si="37"/>
        <v>27958</v>
      </c>
      <c r="H191" s="64" t="str">
        <f t="shared" si="37"/>
        <v xml:space="preserve"> --- </v>
      </c>
      <c r="I191" s="64">
        <f t="shared" si="37"/>
        <v>30606</v>
      </c>
      <c r="J191" s="64">
        <f t="shared" si="37"/>
        <v>31992</v>
      </c>
      <c r="K191" s="64" t="str">
        <f t="shared" si="37"/>
        <v xml:space="preserve"> --- </v>
      </c>
      <c r="L191" s="64">
        <f t="shared" si="37"/>
        <v>31050</v>
      </c>
      <c r="M191" s="64">
        <f t="shared" si="37"/>
        <v>29945</v>
      </c>
      <c r="N191" s="64">
        <f t="shared" si="37"/>
        <v>30505</v>
      </c>
      <c r="O191" s="64">
        <f t="shared" si="37"/>
        <v>27768</v>
      </c>
      <c r="P191" s="65">
        <f t="shared" si="37"/>
        <v>30020</v>
      </c>
    </row>
    <row r="192" spans="1:16" s="35" customFormat="1" ht="30" customHeight="1">
      <c r="A192" s="49" t="s">
        <v>118</v>
      </c>
      <c r="B192" s="54">
        <f>IF(OR(B189=" --- ",B190=" --- ")," --- ",B189/B190*100-100)</f>
        <v>-3.3751572051124583</v>
      </c>
      <c r="C192" s="55">
        <f t="shared" ref="C192:P192" si="38">IF(OR(C189=" --- ",C190=" --- ")," --- ",C189/C190*100-100)</f>
        <v>-3.358363389108959</v>
      </c>
      <c r="D192" s="55">
        <f t="shared" si="38"/>
        <v>-1.1679823993788006</v>
      </c>
      <c r="E192" s="55">
        <f t="shared" si="38"/>
        <v>-2.656779942807745</v>
      </c>
      <c r="F192" s="55">
        <f t="shared" si="38"/>
        <v>-1.7073618505599342</v>
      </c>
      <c r="G192" s="55">
        <f t="shared" si="38"/>
        <v>-0.82201690066747801</v>
      </c>
      <c r="H192" s="55">
        <f t="shared" si="38"/>
        <v>4.0686780620244036</v>
      </c>
      <c r="I192" s="55">
        <f t="shared" si="38"/>
        <v>-1.9560357675111817</v>
      </c>
      <c r="J192" s="55">
        <f t="shared" si="38"/>
        <v>-1.8334405520790682</v>
      </c>
      <c r="K192" s="55">
        <f t="shared" si="38"/>
        <v>-3.1805628820554119</v>
      </c>
      <c r="L192" s="55">
        <f t="shared" si="38"/>
        <v>-10.195838433292536</v>
      </c>
      <c r="M192" s="55">
        <f t="shared" si="38"/>
        <v>1.2529738302934135</v>
      </c>
      <c r="N192" s="55">
        <f t="shared" si="38"/>
        <v>-4.155656222473894</v>
      </c>
      <c r="O192" s="55">
        <f t="shared" si="38"/>
        <v>-2.3471278567016753</v>
      </c>
      <c r="P192" s="56">
        <f t="shared" si="38"/>
        <v>-2.3642927889069938</v>
      </c>
    </row>
    <row r="193" spans="1:16" s="35" customFormat="1" ht="30" customHeight="1" thickBot="1">
      <c r="A193" s="50" t="s">
        <v>119</v>
      </c>
      <c r="B193" s="51">
        <f>IF(OR(B189=" --- ",B190=" --- ")," --- ",B189-B190)</f>
        <v>-1154</v>
      </c>
      <c r="C193" s="52">
        <f t="shared" ref="C193:P193" si="39">IF(OR(C189=" --- ",C190=" --- ")," --- ",C189-C190)</f>
        <v>-1136</v>
      </c>
      <c r="D193" s="52">
        <f t="shared" si="39"/>
        <v>-361</v>
      </c>
      <c r="E193" s="52">
        <f t="shared" si="39"/>
        <v>-799</v>
      </c>
      <c r="F193" s="52">
        <f t="shared" si="39"/>
        <v>-465</v>
      </c>
      <c r="G193" s="52">
        <f t="shared" si="39"/>
        <v>-250</v>
      </c>
      <c r="H193" s="52">
        <f t="shared" si="39"/>
        <v>1064</v>
      </c>
      <c r="I193" s="52">
        <f t="shared" si="39"/>
        <v>-630</v>
      </c>
      <c r="J193" s="52">
        <f t="shared" si="39"/>
        <v>-627</v>
      </c>
      <c r="K193" s="52">
        <f t="shared" si="39"/>
        <v>-1025</v>
      </c>
      <c r="L193" s="52">
        <f t="shared" si="39"/>
        <v>-3332</v>
      </c>
      <c r="M193" s="52">
        <f t="shared" si="39"/>
        <v>395</v>
      </c>
      <c r="N193" s="52">
        <f t="shared" si="39"/>
        <v>-1321</v>
      </c>
      <c r="O193" s="52">
        <f t="shared" si="39"/>
        <v>-722</v>
      </c>
      <c r="P193" s="53">
        <f t="shared" si="39"/>
        <v>-740</v>
      </c>
    </row>
    <row r="196" spans="1:16" s="35" customFormat="1" ht="21" customHeight="1">
      <c r="C196" s="34"/>
      <c r="P196" s="36" t="s">
        <v>205</v>
      </c>
    </row>
  </sheetData>
  <mergeCells count="15">
    <mergeCell ref="A64:A65"/>
    <mergeCell ref="B64:O64"/>
    <mergeCell ref="A2:P2"/>
    <mergeCell ref="A6:A7"/>
    <mergeCell ref="B6:O6"/>
    <mergeCell ref="A34:A35"/>
    <mergeCell ref="B34:O34"/>
    <mergeCell ref="A187:A188"/>
    <mergeCell ref="B187:O187"/>
    <mergeCell ref="A73:A74"/>
    <mergeCell ref="B73:O73"/>
    <mergeCell ref="A125:A126"/>
    <mergeCell ref="B125:O125"/>
    <mergeCell ref="A134:A135"/>
    <mergeCell ref="B134:O134"/>
  </mergeCells>
  <conditionalFormatting sqref="B9">
    <cfRule type="expression" dxfId="59" priority="19" stopIfTrue="1">
      <formula>B9&gt;B17</formula>
    </cfRule>
    <cfRule type="expression" dxfId="58" priority="20" stopIfTrue="1">
      <formula>B9&lt;B17</formula>
    </cfRule>
  </conditionalFormatting>
  <conditionalFormatting sqref="C9:E9">
    <cfRule type="expression" dxfId="57" priority="17" stopIfTrue="1">
      <formula>C9&gt;C17</formula>
    </cfRule>
    <cfRule type="expression" dxfId="56" priority="18" stopIfTrue="1">
      <formula>C9&lt;C17</formula>
    </cfRule>
  </conditionalFormatting>
  <conditionalFormatting sqref="B10">
    <cfRule type="expression" dxfId="55" priority="15" stopIfTrue="1">
      <formula>B10&gt;B18</formula>
    </cfRule>
    <cfRule type="expression" dxfId="54" priority="16" stopIfTrue="1">
      <formula>B10&lt;B18</formula>
    </cfRule>
  </conditionalFormatting>
  <conditionalFormatting sqref="C9:O9">
    <cfRule type="expression" dxfId="53" priority="13" stopIfTrue="1">
      <formula>C9&gt;C17</formula>
    </cfRule>
    <cfRule type="expression" dxfId="52" priority="14" stopIfTrue="1">
      <formula>C9&lt;C17</formula>
    </cfRule>
  </conditionalFormatting>
  <conditionalFormatting sqref="C10:O10">
    <cfRule type="expression" dxfId="51" priority="11" stopIfTrue="1">
      <formula>C10&gt;C18</formula>
    </cfRule>
    <cfRule type="expression" dxfId="50" priority="12" stopIfTrue="1">
      <formula>C10&lt;C18</formula>
    </cfRule>
  </conditionalFormatting>
  <conditionalFormatting sqref="B37">
    <cfRule type="expression" dxfId="49" priority="9" stopIfTrue="1">
      <formula>B37&gt;B45</formula>
    </cfRule>
    <cfRule type="expression" dxfId="48" priority="10" stopIfTrue="1">
      <formula>B37&lt;B45</formula>
    </cfRule>
  </conditionalFormatting>
  <conditionalFormatting sqref="C37:E37">
    <cfRule type="expression" dxfId="47" priority="7" stopIfTrue="1">
      <formula>C37&gt;C45</formula>
    </cfRule>
    <cfRule type="expression" dxfId="46" priority="8" stopIfTrue="1">
      <formula>C37&lt;C45</formula>
    </cfRule>
  </conditionalFormatting>
  <conditionalFormatting sqref="B38">
    <cfRule type="expression" dxfId="45" priority="5" stopIfTrue="1">
      <formula>B38&gt;B46</formula>
    </cfRule>
    <cfRule type="expression" dxfId="44" priority="6" stopIfTrue="1">
      <formula>B38&lt;B46</formula>
    </cfRule>
  </conditionalFormatting>
  <conditionalFormatting sqref="C37:O37">
    <cfRule type="expression" dxfId="43" priority="3" stopIfTrue="1">
      <formula>C37&gt;C45</formula>
    </cfRule>
    <cfRule type="expression" dxfId="42" priority="4" stopIfTrue="1">
      <formula>C37&lt;C45</formula>
    </cfRule>
  </conditionalFormatting>
  <conditionalFormatting sqref="C38:O38">
    <cfRule type="expression" dxfId="41" priority="1" stopIfTrue="1">
      <formula>C38&gt;C46</formula>
    </cfRule>
    <cfRule type="expression" dxfId="40" priority="2" stopIfTrue="1">
      <formula>C38&lt;C46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3" manualBreakCount="3">
    <brk id="60" max="15" man="1"/>
    <brk id="122" max="15" man="1"/>
    <brk id="184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OBSAH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Souhrn</vt:lpstr>
      <vt:lpstr>'1'!Oblast_tisku</vt:lpstr>
      <vt:lpstr>'10'!Oblast_tisku</vt:lpstr>
      <vt:lpstr>'2'!Oblast_tisku</vt:lpstr>
      <vt:lpstr>'3'!Oblast_tisku</vt:lpstr>
      <vt:lpstr>'4'!Oblast_tisku</vt:lpstr>
      <vt:lpstr>'5'!Oblast_tisku</vt:lpstr>
      <vt:lpstr>'6'!Oblast_tisku</vt:lpstr>
      <vt:lpstr>'7'!Oblast_tisku</vt:lpstr>
      <vt:lpstr>'8'!Oblast_tisku</vt:lpstr>
      <vt:lpstr>'9'!Oblast_tisku</vt:lpstr>
      <vt:lpstr>OBSAH!Oblast_tisku</vt:lpstr>
      <vt:lpstr>Souhrn!Oblast_tisku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2011-07-15T10:18:47Z</cp:lastPrinted>
  <dcterms:created xsi:type="dcterms:W3CDTF">1997-01-24T11:07:25Z</dcterms:created>
  <dcterms:modified xsi:type="dcterms:W3CDTF">2011-09-21T11:27:08Z</dcterms:modified>
</cp:coreProperties>
</file>