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260" windowHeight="6045"/>
  </bookViews>
  <sheets>
    <sheet name="OBSAH" sheetId="1" r:id="rId1"/>
    <sheet name="1" sheetId="43" r:id="rId2"/>
    <sheet name="2" sheetId="44" r:id="rId3"/>
    <sheet name="3" sheetId="45" r:id="rId4"/>
    <sheet name="4" sheetId="46" r:id="rId5"/>
    <sheet name="5" sheetId="47" r:id="rId6"/>
    <sheet name="6" sheetId="48" r:id="rId7"/>
    <sheet name="7" sheetId="49" r:id="rId8"/>
    <sheet name="8" sheetId="50" r:id="rId9"/>
    <sheet name="9" sheetId="51" r:id="rId10"/>
    <sheet name="10" sheetId="52" r:id="rId11"/>
    <sheet name="Souhrn 10 nejobsazenějších obor" sheetId="53" r:id="rId12"/>
  </sheets>
  <definedNames>
    <definedName name="_xlnm._FilterDatabase" localSheetId="0" hidden="1">OBSAH!$E$16:$F$25</definedName>
    <definedName name="_xlnm.Print_Area" localSheetId="1">'1'!$A$1:$P$197</definedName>
    <definedName name="_xlnm.Print_Area" localSheetId="10">'10'!$A$1:$P$197</definedName>
    <definedName name="_xlnm.Print_Area" localSheetId="2">'2'!$A$1:$P$197</definedName>
    <definedName name="_xlnm.Print_Area" localSheetId="3">'3'!$A$1:$P$197</definedName>
    <definedName name="_xlnm.Print_Area" localSheetId="4">'4'!$A$1:$P$197</definedName>
    <definedName name="_xlnm.Print_Area" localSheetId="5">'5'!$A$1:$P$197</definedName>
    <definedName name="_xlnm.Print_Area" localSheetId="6">'6'!$A$1:$P$197</definedName>
    <definedName name="_xlnm.Print_Area" localSheetId="7">'7'!$A$1:$P$197</definedName>
    <definedName name="_xlnm.Print_Area" localSheetId="8">'8'!$A$1:$P$197</definedName>
    <definedName name="_xlnm.Print_Area" localSheetId="9">'9'!$A$1:$P$197</definedName>
    <definedName name="_xlnm.Print_Area" localSheetId="0">OBSAH!$A$1:$E$50</definedName>
    <definedName name="_xlnm.Print_Area" localSheetId="11">'Souhrn 10 nejobsazenějších obor'!$A$1:$L$83</definedName>
  </definedNames>
  <calcPr calcId="125725"/>
</workbook>
</file>

<file path=xl/calcChain.xml><?xml version="1.0" encoding="utf-8"?>
<calcChain xmlns="http://schemas.openxmlformats.org/spreadsheetml/2006/main">
  <c r="D11" i="53"/>
  <c r="D10"/>
  <c r="L41"/>
  <c r="L40"/>
  <c r="L39"/>
  <c r="L38"/>
  <c r="L37"/>
  <c r="L36"/>
  <c r="L35"/>
  <c r="L34"/>
  <c r="L33"/>
  <c r="L32"/>
  <c r="L30"/>
  <c r="L29"/>
  <c r="L28"/>
  <c r="L27"/>
  <c r="L26"/>
  <c r="L25"/>
  <c r="L24"/>
  <c r="L23"/>
  <c r="L22"/>
  <c r="L21"/>
  <c r="L19"/>
  <c r="L18"/>
  <c r="L17"/>
  <c r="L16"/>
  <c r="L15"/>
  <c r="L14"/>
  <c r="L13"/>
  <c r="L12"/>
  <c r="L11"/>
  <c r="L10"/>
  <c r="J41"/>
  <c r="I41"/>
  <c r="H41"/>
  <c r="G41"/>
  <c r="J40"/>
  <c r="I40"/>
  <c r="H40"/>
  <c r="G40"/>
  <c r="J39"/>
  <c r="I39"/>
  <c r="H39"/>
  <c r="G39"/>
  <c r="J38"/>
  <c r="I38"/>
  <c r="H38"/>
  <c r="G38"/>
  <c r="J37"/>
  <c r="I37"/>
  <c r="H37"/>
  <c r="G37"/>
  <c r="J36"/>
  <c r="I36"/>
  <c r="H36"/>
  <c r="G36"/>
  <c r="J35"/>
  <c r="I35"/>
  <c r="H35"/>
  <c r="G35"/>
  <c r="J34"/>
  <c r="I34"/>
  <c r="H34"/>
  <c r="G34"/>
  <c r="J33"/>
  <c r="I33"/>
  <c r="H33"/>
  <c r="G33"/>
  <c r="J32"/>
  <c r="I32"/>
  <c r="H32"/>
  <c r="G32"/>
  <c r="J30"/>
  <c r="I30"/>
  <c r="H30"/>
  <c r="G30"/>
  <c r="J29"/>
  <c r="I29"/>
  <c r="H29"/>
  <c r="G29"/>
  <c r="J28"/>
  <c r="I28"/>
  <c r="H28"/>
  <c r="G28"/>
  <c r="J27"/>
  <c r="I27"/>
  <c r="H27"/>
  <c r="G27"/>
  <c r="J26"/>
  <c r="I26"/>
  <c r="H26"/>
  <c r="G26"/>
  <c r="J25"/>
  <c r="I25"/>
  <c r="H25"/>
  <c r="G25"/>
  <c r="J24"/>
  <c r="I24"/>
  <c r="H24"/>
  <c r="G24"/>
  <c r="J23"/>
  <c r="I23"/>
  <c r="H23"/>
  <c r="G23"/>
  <c r="J22"/>
  <c r="I22"/>
  <c r="H22"/>
  <c r="G22"/>
  <c r="J21"/>
  <c r="I21"/>
  <c r="H21"/>
  <c r="G21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H13" s="1"/>
  <c r="F12"/>
  <c r="E12"/>
  <c r="J12" s="1"/>
  <c r="D12"/>
  <c r="F11"/>
  <c r="E11"/>
  <c r="H11"/>
  <c r="F10"/>
  <c r="E10"/>
  <c r="J10" s="1"/>
  <c r="H15" l="1"/>
  <c r="H17"/>
  <c r="H19"/>
  <c r="J16"/>
  <c r="J18"/>
  <c r="J15"/>
  <c r="J17"/>
  <c r="J19"/>
  <c r="H16"/>
  <c r="H18"/>
  <c r="J11"/>
  <c r="J13"/>
  <c r="J14"/>
  <c r="H10"/>
  <c r="H12"/>
  <c r="H14"/>
  <c r="G11"/>
  <c r="I11"/>
  <c r="G13"/>
  <c r="I13"/>
  <c r="G14"/>
  <c r="I14"/>
  <c r="G16"/>
  <c r="I16"/>
  <c r="G18"/>
  <c r="I18"/>
  <c r="G10"/>
  <c r="I10"/>
  <c r="G12"/>
  <c r="I12"/>
  <c r="G15"/>
  <c r="I15"/>
  <c r="G17"/>
  <c r="I17"/>
  <c r="G19"/>
  <c r="I19"/>
  <c r="N31" i="52" l="1"/>
  <c r="M31"/>
  <c r="K31"/>
  <c r="I31"/>
  <c r="H31"/>
  <c r="G31"/>
  <c r="C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M29"/>
  <c r="L29"/>
  <c r="L31" s="1"/>
  <c r="K29"/>
  <c r="J29"/>
  <c r="J31" s="1"/>
  <c r="I29"/>
  <c r="H29"/>
  <c r="G29"/>
  <c r="F29"/>
  <c r="F31" s="1"/>
  <c r="E29"/>
  <c r="E31" s="1"/>
  <c r="D29"/>
  <c r="D31" s="1"/>
  <c r="C29"/>
  <c r="B29"/>
  <c r="P29" s="1"/>
  <c r="P28"/>
  <c r="P27"/>
  <c r="P26"/>
  <c r="P25"/>
  <c r="P31" s="1"/>
  <c r="N23"/>
  <c r="N37" s="1"/>
  <c r="M23"/>
  <c r="M37" s="1"/>
  <c r="L23"/>
  <c r="K23"/>
  <c r="K37" s="1"/>
  <c r="I23"/>
  <c r="I37" s="1"/>
  <c r="H23"/>
  <c r="H37" s="1"/>
  <c r="G23"/>
  <c r="G37" s="1"/>
  <c r="C23"/>
  <c r="C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N15"/>
  <c r="N36" s="1"/>
  <c r="M15"/>
  <c r="M36" s="1"/>
  <c r="L15"/>
  <c r="L36" s="1"/>
  <c r="K15"/>
  <c r="K36" s="1"/>
  <c r="I15"/>
  <c r="I36" s="1"/>
  <c r="H15"/>
  <c r="H36" s="1"/>
  <c r="G15"/>
  <c r="G36" s="1"/>
  <c r="C15"/>
  <c r="C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1" i="51"/>
  <c r="N31"/>
  <c r="M31"/>
  <c r="L31"/>
  <c r="K31"/>
  <c r="J31"/>
  <c r="I31"/>
  <c r="H31"/>
  <c r="G31"/>
  <c r="F31"/>
  <c r="E31"/>
  <c r="D31"/>
  <c r="C31"/>
  <c r="O30"/>
  <c r="N30"/>
  <c r="M30"/>
  <c r="L30"/>
  <c r="K30"/>
  <c r="J30"/>
  <c r="I30"/>
  <c r="H30"/>
  <c r="G30"/>
  <c r="F30"/>
  <c r="E30"/>
  <c r="D30"/>
  <c r="C30"/>
  <c r="B30"/>
  <c r="P30" s="1"/>
  <c r="O29"/>
  <c r="N29"/>
  <c r="M29"/>
  <c r="L29"/>
  <c r="K29"/>
  <c r="J29"/>
  <c r="I29"/>
  <c r="H29"/>
  <c r="G29"/>
  <c r="F29"/>
  <c r="E29"/>
  <c r="D29"/>
  <c r="C29"/>
  <c r="B29"/>
  <c r="P29" s="1"/>
  <c r="P28"/>
  <c r="P27"/>
  <c r="P26"/>
  <c r="P25"/>
  <c r="P31" s="1"/>
  <c r="O23"/>
  <c r="O37" s="1"/>
  <c r="M23"/>
  <c r="M37" s="1"/>
  <c r="L23"/>
  <c r="L37" s="1"/>
  <c r="K23"/>
  <c r="K37" s="1"/>
  <c r="J23"/>
  <c r="J37" s="1"/>
  <c r="I23"/>
  <c r="I37" s="1"/>
  <c r="H23"/>
  <c r="H37" s="1"/>
  <c r="G23"/>
  <c r="G37" s="1"/>
  <c r="F23"/>
  <c r="F37" s="1"/>
  <c r="E23"/>
  <c r="E37" s="1"/>
  <c r="D23"/>
  <c r="D37" s="1"/>
  <c r="C23"/>
  <c r="C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5"/>
  <c r="O36" s="1"/>
  <c r="M15"/>
  <c r="M36" s="1"/>
  <c r="L15"/>
  <c r="L36" s="1"/>
  <c r="K15"/>
  <c r="K36" s="1"/>
  <c r="J15"/>
  <c r="J36" s="1"/>
  <c r="I15"/>
  <c r="I36" s="1"/>
  <c r="H15"/>
  <c r="H36" s="1"/>
  <c r="G15"/>
  <c r="G36" s="1"/>
  <c r="F15"/>
  <c r="F36" s="1"/>
  <c r="E15"/>
  <c r="E36" s="1"/>
  <c r="D15"/>
  <c r="D36" s="1"/>
  <c r="C15"/>
  <c r="C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N31" i="50"/>
  <c r="M31"/>
  <c r="K31"/>
  <c r="J31"/>
  <c r="I31"/>
  <c r="H31"/>
  <c r="G31"/>
  <c r="F31"/>
  <c r="E31"/>
  <c r="C3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M29"/>
  <c r="L29"/>
  <c r="K29"/>
  <c r="J29"/>
  <c r="I29"/>
  <c r="H29"/>
  <c r="G29"/>
  <c r="F29"/>
  <c r="E29"/>
  <c r="D29"/>
  <c r="C29"/>
  <c r="B29"/>
  <c r="P28"/>
  <c r="P27"/>
  <c r="P26"/>
  <c r="P25"/>
  <c r="N23"/>
  <c r="M23"/>
  <c r="K23"/>
  <c r="J23"/>
  <c r="I23"/>
  <c r="H23"/>
  <c r="G23"/>
  <c r="F23"/>
  <c r="E23"/>
  <c r="C23"/>
  <c r="B23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G22"/>
  <c r="G154" s="1"/>
  <c r="F22"/>
  <c r="E22"/>
  <c r="E154" s="1"/>
  <c r="D22"/>
  <c r="C22"/>
  <c r="C154" s="1"/>
  <c r="B22"/>
  <c r="O21"/>
  <c r="O23" s="1"/>
  <c r="N21"/>
  <c r="N101" s="1"/>
  <c r="M21"/>
  <c r="L21"/>
  <c r="L101" s="1"/>
  <c r="K21"/>
  <c r="J21"/>
  <c r="J101" s="1"/>
  <c r="I21"/>
  <c r="H21"/>
  <c r="H101" s="1"/>
  <c r="G21"/>
  <c r="F21"/>
  <c r="F101" s="1"/>
  <c r="E21"/>
  <c r="D21"/>
  <c r="D101" s="1"/>
  <c r="C21"/>
  <c r="B21"/>
  <c r="B101" s="1"/>
  <c r="P20"/>
  <c r="P19"/>
  <c r="P18"/>
  <c r="P17"/>
  <c r="N15"/>
  <c r="M15"/>
  <c r="K15"/>
  <c r="I15"/>
  <c r="H15"/>
  <c r="G15"/>
  <c r="F15"/>
  <c r="C15"/>
  <c r="O14"/>
  <c r="N14"/>
  <c r="N153" s="1"/>
  <c r="M14"/>
  <c r="L14"/>
  <c r="L153" s="1"/>
  <c r="K14"/>
  <c r="J14"/>
  <c r="J153" s="1"/>
  <c r="I14"/>
  <c r="H14"/>
  <c r="H153" s="1"/>
  <c r="G14"/>
  <c r="F14"/>
  <c r="F153" s="1"/>
  <c r="E14"/>
  <c r="D14"/>
  <c r="D153" s="1"/>
  <c r="C14"/>
  <c r="B14"/>
  <c r="B153" s="1"/>
  <c r="O13"/>
  <c r="O100" s="1"/>
  <c r="N13"/>
  <c r="M13"/>
  <c r="M100" s="1"/>
  <c r="L13"/>
  <c r="L15" s="1"/>
  <c r="K13"/>
  <c r="K100" s="1"/>
  <c r="J13"/>
  <c r="J15" s="1"/>
  <c r="I13"/>
  <c r="I100" s="1"/>
  <c r="H13"/>
  <c r="G13"/>
  <c r="G100" s="1"/>
  <c r="F13"/>
  <c r="E13"/>
  <c r="E100" s="1"/>
  <c r="D13"/>
  <c r="D15" s="1"/>
  <c r="C13"/>
  <c r="C100" s="1"/>
  <c r="B13"/>
  <c r="B15" s="1"/>
  <c r="P12"/>
  <c r="P11"/>
  <c r="P10"/>
  <c r="P9"/>
  <c r="O31" i="49"/>
  <c r="N31"/>
  <c r="M31"/>
  <c r="L31"/>
  <c r="K31"/>
  <c r="I31"/>
  <c r="H31"/>
  <c r="G31"/>
  <c r="F31"/>
  <c r="E31"/>
  <c r="D31"/>
  <c r="C31"/>
  <c r="B31"/>
  <c r="O30"/>
  <c r="N30"/>
  <c r="M30"/>
  <c r="L30"/>
  <c r="K30"/>
  <c r="J30"/>
  <c r="I30"/>
  <c r="H30"/>
  <c r="G30"/>
  <c r="F30"/>
  <c r="E30"/>
  <c r="D30"/>
  <c r="C30"/>
  <c r="B30"/>
  <c r="P30" s="1"/>
  <c r="O29"/>
  <c r="N29"/>
  <c r="M29"/>
  <c r="L29"/>
  <c r="K29"/>
  <c r="J29"/>
  <c r="J31" s="1"/>
  <c r="I29"/>
  <c r="H29"/>
  <c r="G29"/>
  <c r="F29"/>
  <c r="E29"/>
  <c r="D29"/>
  <c r="C29"/>
  <c r="B29"/>
  <c r="P29" s="1"/>
  <c r="P28"/>
  <c r="P27"/>
  <c r="P26"/>
  <c r="P25"/>
  <c r="P31" s="1"/>
  <c r="O23"/>
  <c r="O37" s="1"/>
  <c r="N23"/>
  <c r="N37" s="1"/>
  <c r="M23"/>
  <c r="M37" s="1"/>
  <c r="L23"/>
  <c r="L37" s="1"/>
  <c r="K23"/>
  <c r="K37" s="1"/>
  <c r="I23"/>
  <c r="I37" s="1"/>
  <c r="H23"/>
  <c r="H37" s="1"/>
  <c r="G23"/>
  <c r="G37" s="1"/>
  <c r="F23"/>
  <c r="F37" s="1"/>
  <c r="E23"/>
  <c r="E37" s="1"/>
  <c r="D23"/>
  <c r="D37" s="1"/>
  <c r="C23"/>
  <c r="C37" s="1"/>
  <c r="B23"/>
  <c r="B37" s="1"/>
  <c r="O22"/>
  <c r="O151" s="1"/>
  <c r="N22"/>
  <c r="M22"/>
  <c r="M154" s="1"/>
  <c r="L22"/>
  <c r="K22"/>
  <c r="K151" s="1"/>
  <c r="J22"/>
  <c r="I22"/>
  <c r="I154" s="1"/>
  <c r="H22"/>
  <c r="G22"/>
  <c r="G151" s="1"/>
  <c r="F22"/>
  <c r="E22"/>
  <c r="E154" s="1"/>
  <c r="D22"/>
  <c r="C22"/>
  <c r="C151" s="1"/>
  <c r="B22"/>
  <c r="O21"/>
  <c r="O98" s="1"/>
  <c r="N21"/>
  <c r="M21"/>
  <c r="M101" s="1"/>
  <c r="L21"/>
  <c r="K21"/>
  <c r="K98" s="1"/>
  <c r="J21"/>
  <c r="J23" s="1"/>
  <c r="I21"/>
  <c r="I101" s="1"/>
  <c r="H21"/>
  <c r="G21"/>
  <c r="G98" s="1"/>
  <c r="F21"/>
  <c r="E21"/>
  <c r="E101" s="1"/>
  <c r="D21"/>
  <c r="C21"/>
  <c r="C98" s="1"/>
  <c r="B21"/>
  <c r="P20"/>
  <c r="P19"/>
  <c r="P18"/>
  <c r="P17"/>
  <c r="O15"/>
  <c r="O36" s="1"/>
  <c r="N15"/>
  <c r="N36" s="1"/>
  <c r="M15"/>
  <c r="M36" s="1"/>
  <c r="L15"/>
  <c r="L36" s="1"/>
  <c r="K15"/>
  <c r="K36" s="1"/>
  <c r="I15"/>
  <c r="I36" s="1"/>
  <c r="H15"/>
  <c r="H36" s="1"/>
  <c r="G15"/>
  <c r="G36" s="1"/>
  <c r="F15"/>
  <c r="F36" s="1"/>
  <c r="E15"/>
  <c r="E36" s="1"/>
  <c r="D15"/>
  <c r="D36" s="1"/>
  <c r="C15"/>
  <c r="C36" s="1"/>
  <c r="B15"/>
  <c r="B36" s="1"/>
  <c r="O14"/>
  <c r="N14"/>
  <c r="N150" s="1"/>
  <c r="M14"/>
  <c r="L14"/>
  <c r="L153" s="1"/>
  <c r="K14"/>
  <c r="J14"/>
  <c r="J150" s="1"/>
  <c r="I14"/>
  <c r="H14"/>
  <c r="H153" s="1"/>
  <c r="G14"/>
  <c r="F14"/>
  <c r="F150" s="1"/>
  <c r="E14"/>
  <c r="D14"/>
  <c r="D153" s="1"/>
  <c r="C14"/>
  <c r="B14"/>
  <c r="B150" s="1"/>
  <c r="O13"/>
  <c r="N13"/>
  <c r="N97" s="1"/>
  <c r="M13"/>
  <c r="L13"/>
  <c r="L100" s="1"/>
  <c r="K13"/>
  <c r="J13"/>
  <c r="J97" s="1"/>
  <c r="I13"/>
  <c r="H13"/>
  <c r="H100" s="1"/>
  <c r="G13"/>
  <c r="F13"/>
  <c r="F97" s="1"/>
  <c r="E13"/>
  <c r="D13"/>
  <c r="D100" s="1"/>
  <c r="C13"/>
  <c r="B13"/>
  <c r="B97" s="1"/>
  <c r="P12"/>
  <c r="P11"/>
  <c r="P10"/>
  <c r="P9"/>
  <c r="O31" i="48"/>
  <c r="N31"/>
  <c r="M31"/>
  <c r="L31"/>
  <c r="K31"/>
  <c r="J31"/>
  <c r="I31"/>
  <c r="H31"/>
  <c r="G31"/>
  <c r="F31"/>
  <c r="E31"/>
  <c r="D31"/>
  <c r="C31"/>
  <c r="B31"/>
  <c r="O30"/>
  <c r="N30"/>
  <c r="M30"/>
  <c r="L30"/>
  <c r="K30"/>
  <c r="J30"/>
  <c r="I30"/>
  <c r="H30"/>
  <c r="G30"/>
  <c r="F30"/>
  <c r="E30"/>
  <c r="D30"/>
  <c r="C30"/>
  <c r="B30"/>
  <c r="P30" s="1"/>
  <c r="O29"/>
  <c r="N29"/>
  <c r="M29"/>
  <c r="L29"/>
  <c r="K29"/>
  <c r="J29"/>
  <c r="I29"/>
  <c r="H29"/>
  <c r="G29"/>
  <c r="F29"/>
  <c r="E29"/>
  <c r="D29"/>
  <c r="C29"/>
  <c r="B29"/>
  <c r="P29" s="1"/>
  <c r="P28"/>
  <c r="P27"/>
  <c r="P26"/>
  <c r="P25"/>
  <c r="P31" s="1"/>
  <c r="O23"/>
  <c r="O37" s="1"/>
  <c r="N23"/>
  <c r="N37" s="1"/>
  <c r="M23"/>
  <c r="M37" s="1"/>
  <c r="K23"/>
  <c r="K37" s="1"/>
  <c r="J23"/>
  <c r="J37" s="1"/>
  <c r="I23"/>
  <c r="I37" s="1"/>
  <c r="H23"/>
  <c r="H37" s="1"/>
  <c r="G23"/>
  <c r="G37" s="1"/>
  <c r="F23"/>
  <c r="F37" s="1"/>
  <c r="E23"/>
  <c r="E37" s="1"/>
  <c r="D23"/>
  <c r="D37" s="1"/>
  <c r="C23"/>
  <c r="C37" s="1"/>
  <c r="B23"/>
  <c r="B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5"/>
  <c r="O36" s="1"/>
  <c r="N15"/>
  <c r="N36" s="1"/>
  <c r="M15"/>
  <c r="M36" s="1"/>
  <c r="K15"/>
  <c r="K36" s="1"/>
  <c r="J15"/>
  <c r="J36" s="1"/>
  <c r="I15"/>
  <c r="I36" s="1"/>
  <c r="H15"/>
  <c r="H36" s="1"/>
  <c r="G15"/>
  <c r="G36" s="1"/>
  <c r="E15"/>
  <c r="E36" s="1"/>
  <c r="D15"/>
  <c r="D36" s="1"/>
  <c r="C15"/>
  <c r="C36" s="1"/>
  <c r="B15"/>
  <c r="B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1" i="47"/>
  <c r="N31"/>
  <c r="M31"/>
  <c r="K31"/>
  <c r="J31"/>
  <c r="H31"/>
  <c r="G31"/>
  <c r="F31"/>
  <c r="D31"/>
  <c r="B31"/>
  <c r="O30"/>
  <c r="N30"/>
  <c r="M30"/>
  <c r="L30"/>
  <c r="K30"/>
  <c r="J30"/>
  <c r="I30"/>
  <c r="H30"/>
  <c r="G30"/>
  <c r="F30"/>
  <c r="E30"/>
  <c r="D30"/>
  <c r="C30"/>
  <c r="B30"/>
  <c r="P30" s="1"/>
  <c r="O29"/>
  <c r="N29"/>
  <c r="M29"/>
  <c r="L29"/>
  <c r="L31" s="1"/>
  <c r="K29"/>
  <c r="J29"/>
  <c r="I29"/>
  <c r="I31" s="1"/>
  <c r="H29"/>
  <c r="G29"/>
  <c r="F29"/>
  <c r="E29"/>
  <c r="E31" s="1"/>
  <c r="D29"/>
  <c r="C29"/>
  <c r="C31" s="1"/>
  <c r="B29"/>
  <c r="P29" s="1"/>
  <c r="P28"/>
  <c r="P27"/>
  <c r="P26"/>
  <c r="P25"/>
  <c r="P31" s="1"/>
  <c r="N23"/>
  <c r="N37" s="1"/>
  <c r="K23"/>
  <c r="K37" s="1"/>
  <c r="J23"/>
  <c r="J37" s="1"/>
  <c r="H23"/>
  <c r="H37" s="1"/>
  <c r="D23"/>
  <c r="D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N15"/>
  <c r="N36" s="1"/>
  <c r="K15"/>
  <c r="J15"/>
  <c r="J36" s="1"/>
  <c r="H15"/>
  <c r="H36" s="1"/>
  <c r="D15"/>
  <c r="D36" s="1"/>
  <c r="O14"/>
  <c r="N14"/>
  <c r="N153" s="1"/>
  <c r="M14"/>
  <c r="L14"/>
  <c r="L153" s="1"/>
  <c r="K14"/>
  <c r="J14"/>
  <c r="J153" s="1"/>
  <c r="I14"/>
  <c r="H14"/>
  <c r="H153" s="1"/>
  <c r="G14"/>
  <c r="F14"/>
  <c r="F153" s="1"/>
  <c r="E14"/>
  <c r="D14"/>
  <c r="D153" s="1"/>
  <c r="C14"/>
  <c r="B14"/>
  <c r="B153" s="1"/>
  <c r="O13"/>
  <c r="N13"/>
  <c r="N100" s="1"/>
  <c r="M13"/>
  <c r="L13"/>
  <c r="L100" s="1"/>
  <c r="K13"/>
  <c r="J13"/>
  <c r="J100" s="1"/>
  <c r="I13"/>
  <c r="H13"/>
  <c r="H100" s="1"/>
  <c r="G13"/>
  <c r="F13"/>
  <c r="F100" s="1"/>
  <c r="E13"/>
  <c r="D13"/>
  <c r="D100" s="1"/>
  <c r="C13"/>
  <c r="B13"/>
  <c r="B100" s="1"/>
  <c r="P12"/>
  <c r="P11"/>
  <c r="P10"/>
  <c r="P9"/>
  <c r="N31" i="46"/>
  <c r="M31"/>
  <c r="K31"/>
  <c r="J31"/>
  <c r="I31"/>
  <c r="H31"/>
  <c r="G31"/>
  <c r="F31"/>
  <c r="D31"/>
  <c r="C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M29"/>
  <c r="L29"/>
  <c r="L31" s="1"/>
  <c r="K29"/>
  <c r="J29"/>
  <c r="I29"/>
  <c r="H29"/>
  <c r="G29"/>
  <c r="F29"/>
  <c r="E29"/>
  <c r="E31" s="1"/>
  <c r="D29"/>
  <c r="C29"/>
  <c r="B29"/>
  <c r="P29" s="1"/>
  <c r="P28"/>
  <c r="P27"/>
  <c r="P26"/>
  <c r="P25"/>
  <c r="P31" s="1"/>
  <c r="N23"/>
  <c r="N37" s="1"/>
  <c r="M23"/>
  <c r="M37" s="1"/>
  <c r="K23"/>
  <c r="K37" s="1"/>
  <c r="J23"/>
  <c r="J37" s="1"/>
  <c r="I23"/>
  <c r="I37" s="1"/>
  <c r="H23"/>
  <c r="H37" s="1"/>
  <c r="G23"/>
  <c r="G37" s="1"/>
  <c r="D23"/>
  <c r="D37" s="1"/>
  <c r="C23"/>
  <c r="C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N15"/>
  <c r="N36" s="1"/>
  <c r="M15"/>
  <c r="M36" s="1"/>
  <c r="K15"/>
  <c r="K36" s="1"/>
  <c r="J15"/>
  <c r="J36" s="1"/>
  <c r="I15"/>
  <c r="I36" s="1"/>
  <c r="H15"/>
  <c r="H36" s="1"/>
  <c r="G15"/>
  <c r="G36" s="1"/>
  <c r="D15"/>
  <c r="D36" s="1"/>
  <c r="C15"/>
  <c r="C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2"/>
  <c r="P11"/>
  <c r="P10"/>
  <c r="P9"/>
  <c r="O31" i="45"/>
  <c r="K31"/>
  <c r="J31"/>
  <c r="I31"/>
  <c r="H31"/>
  <c r="G31"/>
  <c r="F31"/>
  <c r="E31"/>
  <c r="D31"/>
  <c r="O30"/>
  <c r="N30"/>
  <c r="M30"/>
  <c r="L30"/>
  <c r="K30"/>
  <c r="J30"/>
  <c r="I30"/>
  <c r="H30"/>
  <c r="G30"/>
  <c r="F30"/>
  <c r="E30"/>
  <c r="D30"/>
  <c r="C30"/>
  <c r="B30"/>
  <c r="P30" s="1"/>
  <c r="O29"/>
  <c r="N29"/>
  <c r="N31" s="1"/>
  <c r="M29"/>
  <c r="M31" s="1"/>
  <c r="L29"/>
  <c r="L31" s="1"/>
  <c r="K29"/>
  <c r="J29"/>
  <c r="I29"/>
  <c r="H29"/>
  <c r="G29"/>
  <c r="F29"/>
  <c r="E29"/>
  <c r="D29"/>
  <c r="C29"/>
  <c r="C31" s="1"/>
  <c r="B29"/>
  <c r="P29" s="1"/>
  <c r="P28"/>
  <c r="P27"/>
  <c r="P26"/>
  <c r="P25"/>
  <c r="P31" s="1"/>
  <c r="O23"/>
  <c r="O37" s="1"/>
  <c r="K23"/>
  <c r="K37" s="1"/>
  <c r="J23"/>
  <c r="I23"/>
  <c r="I37" s="1"/>
  <c r="H23"/>
  <c r="F23"/>
  <c r="F37" s="1"/>
  <c r="E23"/>
  <c r="E37" s="1"/>
  <c r="D23"/>
  <c r="D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O15"/>
  <c r="O36" s="1"/>
  <c r="K15"/>
  <c r="J15"/>
  <c r="J36" s="1"/>
  <c r="I15"/>
  <c r="H15"/>
  <c r="H36" s="1"/>
  <c r="F15"/>
  <c r="F36" s="1"/>
  <c r="E15"/>
  <c r="E36" s="1"/>
  <c r="D15"/>
  <c r="D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J31" i="44"/>
  <c r="G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I29"/>
  <c r="I31" s="1"/>
  <c r="H29"/>
  <c r="H31" s="1"/>
  <c r="G29"/>
  <c r="F29"/>
  <c r="F31" s="1"/>
  <c r="E29"/>
  <c r="E31" s="1"/>
  <c r="D29"/>
  <c r="D31" s="1"/>
  <c r="C29"/>
  <c r="C31" s="1"/>
  <c r="B29"/>
  <c r="B31" s="1"/>
  <c r="P28"/>
  <c r="P27"/>
  <c r="P26"/>
  <c r="P25"/>
  <c r="J23"/>
  <c r="J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101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J15"/>
  <c r="J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B97" i="43"/>
  <c r="B15" i="52" l="1"/>
  <c r="D15"/>
  <c r="F15"/>
  <c r="J15"/>
  <c r="E15"/>
  <c r="O15"/>
  <c r="P21"/>
  <c r="P23" s="1"/>
  <c r="B23"/>
  <c r="D23"/>
  <c r="D36" s="1"/>
  <c r="F23"/>
  <c r="J23"/>
  <c r="J36" s="1"/>
  <c r="E23"/>
  <c r="O23"/>
  <c r="O36" s="1"/>
  <c r="E37"/>
  <c r="O37"/>
  <c r="F37"/>
  <c r="L37"/>
  <c r="B31"/>
  <c r="B37" s="1"/>
  <c r="B31" i="51"/>
  <c r="B23"/>
  <c r="B37" s="1"/>
  <c r="N23"/>
  <c r="N37" s="1"/>
  <c r="B15"/>
  <c r="B36" s="1"/>
  <c r="N15"/>
  <c r="N36" s="1"/>
  <c r="E15" i="50"/>
  <c r="O15"/>
  <c r="O36"/>
  <c r="C36"/>
  <c r="M36"/>
  <c r="E36"/>
  <c r="G36"/>
  <c r="I36"/>
  <c r="K36"/>
  <c r="D23"/>
  <c r="L23"/>
  <c r="B98"/>
  <c r="D98"/>
  <c r="F98"/>
  <c r="H98"/>
  <c r="J98"/>
  <c r="L98"/>
  <c r="N98"/>
  <c r="B37"/>
  <c r="N37"/>
  <c r="F37"/>
  <c r="H37"/>
  <c r="J37"/>
  <c r="D31"/>
  <c r="D37" s="1"/>
  <c r="L31"/>
  <c r="L37" s="1"/>
  <c r="J37" i="49"/>
  <c r="J15"/>
  <c r="J36" s="1"/>
  <c r="F15" i="48"/>
  <c r="F36" s="1"/>
  <c r="L15"/>
  <c r="L23"/>
  <c r="L37" s="1"/>
  <c r="C23" i="47"/>
  <c r="C37" s="1"/>
  <c r="E23"/>
  <c r="E37" s="1"/>
  <c r="G23"/>
  <c r="G37" s="1"/>
  <c r="I23"/>
  <c r="I37" s="1"/>
  <c r="M23"/>
  <c r="M37" s="1"/>
  <c r="O23"/>
  <c r="O37" s="1"/>
  <c r="C100"/>
  <c r="E100"/>
  <c r="G100"/>
  <c r="I100"/>
  <c r="K100"/>
  <c r="M100"/>
  <c r="O100"/>
  <c r="C153"/>
  <c r="E153"/>
  <c r="G153"/>
  <c r="I153"/>
  <c r="K153"/>
  <c r="M153"/>
  <c r="O153"/>
  <c r="K36"/>
  <c r="P21"/>
  <c r="P23" s="1"/>
  <c r="B23"/>
  <c r="B37" s="1"/>
  <c r="F23"/>
  <c r="F37" s="1"/>
  <c r="L23"/>
  <c r="L37" s="1"/>
  <c r="C15"/>
  <c r="C36" s="1"/>
  <c r="E15"/>
  <c r="E36" s="1"/>
  <c r="G15"/>
  <c r="G36" s="1"/>
  <c r="I15"/>
  <c r="I36" s="1"/>
  <c r="M15"/>
  <c r="M36" s="1"/>
  <c r="O15"/>
  <c r="O36" s="1"/>
  <c r="P15"/>
  <c r="B15"/>
  <c r="B36" s="1"/>
  <c r="F15"/>
  <c r="F36" s="1"/>
  <c r="L15"/>
  <c r="L36" s="1"/>
  <c r="P13" i="46"/>
  <c r="P15" s="1"/>
  <c r="B15"/>
  <c r="F15"/>
  <c r="L15"/>
  <c r="E15"/>
  <c r="O15"/>
  <c r="E23"/>
  <c r="E36" s="1"/>
  <c r="O23"/>
  <c r="O36" s="1"/>
  <c r="B23"/>
  <c r="B36" s="1"/>
  <c r="F23"/>
  <c r="F37" s="1"/>
  <c r="L23"/>
  <c r="L36" s="1"/>
  <c r="E37"/>
  <c r="O37"/>
  <c r="L37"/>
  <c r="B31"/>
  <c r="B37" s="1"/>
  <c r="H37" i="45"/>
  <c r="J37"/>
  <c r="B31"/>
  <c r="C23"/>
  <c r="C37" s="1"/>
  <c r="G23"/>
  <c r="G37" s="1"/>
  <c r="M23"/>
  <c r="M37" s="1"/>
  <c r="I36"/>
  <c r="K36"/>
  <c r="P21"/>
  <c r="P23" s="1"/>
  <c r="B23"/>
  <c r="B37" s="1"/>
  <c r="L23"/>
  <c r="L37" s="1"/>
  <c r="N23"/>
  <c r="N37" s="1"/>
  <c r="C15"/>
  <c r="C36" s="1"/>
  <c r="G15"/>
  <c r="G36" s="1"/>
  <c r="M15"/>
  <c r="M36" s="1"/>
  <c r="B15"/>
  <c r="B36" s="1"/>
  <c r="L15"/>
  <c r="L36" s="1"/>
  <c r="N15"/>
  <c r="N36" s="1"/>
  <c r="P101" i="52"/>
  <c r="P98"/>
  <c r="P13"/>
  <c r="P15" s="1"/>
  <c r="P22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48"/>
  <c r="P98"/>
  <c r="C100" i="49"/>
  <c r="C97"/>
  <c r="E100"/>
  <c r="E97"/>
  <c r="G100"/>
  <c r="G97"/>
  <c r="I100"/>
  <c r="I97"/>
  <c r="K100"/>
  <c r="K97"/>
  <c r="M100"/>
  <c r="M97"/>
  <c r="O100"/>
  <c r="O97"/>
  <c r="B101"/>
  <c r="B98"/>
  <c r="D101"/>
  <c r="D98"/>
  <c r="F101"/>
  <c r="F98"/>
  <c r="H101"/>
  <c r="H98"/>
  <c r="J101"/>
  <c r="J98"/>
  <c r="L101"/>
  <c r="L98"/>
  <c r="N101"/>
  <c r="N98"/>
  <c r="B36" i="50"/>
  <c r="B33"/>
  <c r="D36"/>
  <c r="D33"/>
  <c r="F36"/>
  <c r="F33"/>
  <c r="H36"/>
  <c r="H33"/>
  <c r="J36"/>
  <c r="J33"/>
  <c r="L36"/>
  <c r="L33"/>
  <c r="N36"/>
  <c r="N33"/>
  <c r="C101"/>
  <c r="C98"/>
  <c r="E101"/>
  <c r="E98"/>
  <c r="G101"/>
  <c r="G98"/>
  <c r="I101"/>
  <c r="I98"/>
  <c r="K101"/>
  <c r="K98"/>
  <c r="M101"/>
  <c r="M98"/>
  <c r="O101"/>
  <c r="O98"/>
  <c r="P13" i="48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 i="49"/>
  <c r="P21"/>
  <c r="P23" s="1"/>
  <c r="B33"/>
  <c r="D33"/>
  <c r="F33"/>
  <c r="H33"/>
  <c r="J33"/>
  <c r="L33"/>
  <c r="N33"/>
  <c r="C34"/>
  <c r="E34"/>
  <c r="G34"/>
  <c r="I34"/>
  <c r="K34"/>
  <c r="M34"/>
  <c r="O34"/>
  <c r="D97"/>
  <c r="H97"/>
  <c r="L97"/>
  <c r="E98"/>
  <c r="I98"/>
  <c r="M98"/>
  <c r="B100"/>
  <c r="F100"/>
  <c r="J100"/>
  <c r="N100"/>
  <c r="C101"/>
  <c r="G101"/>
  <c r="K101"/>
  <c r="O101"/>
  <c r="D150"/>
  <c r="H150"/>
  <c r="L150"/>
  <c r="E151"/>
  <c r="I151"/>
  <c r="M151"/>
  <c r="B153"/>
  <c r="F153"/>
  <c r="J153"/>
  <c r="N153"/>
  <c r="C154"/>
  <c r="G154"/>
  <c r="K154"/>
  <c r="O154"/>
  <c r="C153"/>
  <c r="C150"/>
  <c r="E153"/>
  <c r="E150"/>
  <c r="G153"/>
  <c r="G150"/>
  <c r="I153"/>
  <c r="I150"/>
  <c r="K153"/>
  <c r="K150"/>
  <c r="M153"/>
  <c r="M150"/>
  <c r="O153"/>
  <c r="O150"/>
  <c r="B154"/>
  <c r="B151"/>
  <c r="D154"/>
  <c r="D151"/>
  <c r="F154"/>
  <c r="F151"/>
  <c r="H154"/>
  <c r="H151"/>
  <c r="J154"/>
  <c r="J151"/>
  <c r="L154"/>
  <c r="L151"/>
  <c r="N154"/>
  <c r="N151"/>
  <c r="B100" i="50"/>
  <c r="B97"/>
  <c r="D100"/>
  <c r="D97"/>
  <c r="F100"/>
  <c r="F97"/>
  <c r="H100"/>
  <c r="H97"/>
  <c r="J100"/>
  <c r="J97"/>
  <c r="L100"/>
  <c r="L97"/>
  <c r="N100"/>
  <c r="N97"/>
  <c r="C153"/>
  <c r="C150"/>
  <c r="E153"/>
  <c r="E150"/>
  <c r="G153"/>
  <c r="G150"/>
  <c r="I153"/>
  <c r="I150"/>
  <c r="K153"/>
  <c r="K150"/>
  <c r="M153"/>
  <c r="M150"/>
  <c r="O153"/>
  <c r="O150"/>
  <c r="B154"/>
  <c r="B151"/>
  <c r="P22"/>
  <c r="D154"/>
  <c r="D151"/>
  <c r="F154"/>
  <c r="F151"/>
  <c r="H154"/>
  <c r="H151"/>
  <c r="P101" i="51"/>
  <c r="P98"/>
  <c r="P14" i="48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3" i="49"/>
  <c r="P15" s="1"/>
  <c r="P22"/>
  <c r="C33"/>
  <c r="E33"/>
  <c r="G33"/>
  <c r="I33"/>
  <c r="K33"/>
  <c r="M33"/>
  <c r="O33"/>
  <c r="B34"/>
  <c r="D34"/>
  <c r="F34"/>
  <c r="H34"/>
  <c r="J34"/>
  <c r="L34"/>
  <c r="N34"/>
  <c r="P13" i="50"/>
  <c r="P15" s="1"/>
  <c r="P14"/>
  <c r="P21"/>
  <c r="P23" s="1"/>
  <c r="C34"/>
  <c r="E34"/>
  <c r="G34"/>
  <c r="I34"/>
  <c r="K34"/>
  <c r="M34"/>
  <c r="O34"/>
  <c r="C37"/>
  <c r="E37"/>
  <c r="G37"/>
  <c r="I37"/>
  <c r="K37"/>
  <c r="M37"/>
  <c r="O37"/>
  <c r="B150"/>
  <c r="D150"/>
  <c r="F150"/>
  <c r="H150"/>
  <c r="J150"/>
  <c r="L150"/>
  <c r="N150"/>
  <c r="C151"/>
  <c r="E151"/>
  <c r="G151"/>
  <c r="I151"/>
  <c r="K151"/>
  <c r="M151"/>
  <c r="O151"/>
  <c r="P13" i="51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29" i="50"/>
  <c r="P31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J151"/>
  <c r="L151"/>
  <c r="N151"/>
  <c r="P14" i="5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47"/>
  <c r="P98"/>
  <c r="P14" i="46"/>
  <c r="P21"/>
  <c r="P100" s="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47"/>
  <c r="P22"/>
  <c r="E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22" i="46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47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45"/>
  <c r="P98"/>
  <c r="P13"/>
  <c r="P15" s="1"/>
  <c r="P22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30" i="44"/>
  <c r="B37"/>
  <c r="B34"/>
  <c r="D37"/>
  <c r="D34"/>
  <c r="F37"/>
  <c r="F34"/>
  <c r="H37"/>
  <c r="H34"/>
  <c r="L37"/>
  <c r="L34"/>
  <c r="N37"/>
  <c r="N34"/>
  <c r="P13"/>
  <c r="B15"/>
  <c r="D15"/>
  <c r="F15"/>
  <c r="H15"/>
  <c r="L15"/>
  <c r="N15"/>
  <c r="P22"/>
  <c r="C23"/>
  <c r="C36" s="1"/>
  <c r="E23"/>
  <c r="G23"/>
  <c r="G36" s="1"/>
  <c r="I23"/>
  <c r="K23"/>
  <c r="K36" s="1"/>
  <c r="M23"/>
  <c r="O23"/>
  <c r="O36" s="1"/>
  <c r="P29"/>
  <c r="P31" s="1"/>
  <c r="J34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J33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E36" i="52" l="1"/>
  <c r="F36"/>
  <c r="B36"/>
  <c r="P33"/>
  <c r="P34"/>
  <c r="P36"/>
  <c r="P37"/>
  <c r="J37"/>
  <c r="D37"/>
  <c r="P37" i="51"/>
  <c r="P34"/>
  <c r="P36"/>
  <c r="P33"/>
  <c r="P33" i="50"/>
  <c r="P36"/>
  <c r="P37"/>
  <c r="P34"/>
  <c r="P37" i="49"/>
  <c r="P34"/>
  <c r="P36"/>
  <c r="P33"/>
  <c r="P36" i="48"/>
  <c r="P37"/>
  <c r="P33"/>
  <c r="P34"/>
  <c r="L36"/>
  <c r="P37" i="47"/>
  <c r="P36"/>
  <c r="P34"/>
  <c r="P33"/>
  <c r="G33"/>
  <c r="C33"/>
  <c r="P23" i="46"/>
  <c r="F36"/>
  <c r="P37" i="45"/>
  <c r="P34"/>
  <c r="P33"/>
  <c r="P36"/>
  <c r="P15" i="44"/>
  <c r="P100" i="52"/>
  <c r="P97"/>
  <c r="P153"/>
  <c r="P150"/>
  <c r="P154"/>
  <c r="P151"/>
  <c r="P153" i="51"/>
  <c r="P150"/>
  <c r="P100"/>
  <c r="P97"/>
  <c r="P153" i="50"/>
  <c r="P150"/>
  <c r="P154" i="49"/>
  <c r="P151"/>
  <c r="P153" i="48"/>
  <c r="P150"/>
  <c r="P101" i="49"/>
  <c r="P98"/>
  <c r="P100" i="48"/>
  <c r="P97"/>
  <c r="P154" i="51"/>
  <c r="P151"/>
  <c r="P101" i="50"/>
  <c r="P98"/>
  <c r="P100"/>
  <c r="P97"/>
  <c r="P100" i="49"/>
  <c r="P97"/>
  <c r="P154" i="50"/>
  <c r="P151"/>
  <c r="P153" i="49"/>
  <c r="P150"/>
  <c r="P154" i="48"/>
  <c r="P151"/>
  <c r="P154" i="46"/>
  <c r="P151"/>
  <c r="P154" i="47"/>
  <c r="P151"/>
  <c r="P153" i="46"/>
  <c r="P150"/>
  <c r="P153" i="47"/>
  <c r="P150"/>
  <c r="P100"/>
  <c r="P97"/>
  <c r="P101" i="46"/>
  <c r="P98"/>
  <c r="P97"/>
  <c r="P153" i="45"/>
  <c r="P150"/>
  <c r="P154"/>
  <c r="P151"/>
  <c r="P100"/>
  <c r="P97"/>
  <c r="P101" i="44"/>
  <c r="P98"/>
  <c r="M37"/>
  <c r="M34"/>
  <c r="I37"/>
  <c r="I34"/>
  <c r="E37"/>
  <c r="E34"/>
  <c r="P154"/>
  <c r="P151"/>
  <c r="L36"/>
  <c r="L33"/>
  <c r="F36"/>
  <c r="F33"/>
  <c r="B36"/>
  <c r="B33"/>
  <c r="P23"/>
  <c r="P33" s="1"/>
  <c r="M36"/>
  <c r="I36"/>
  <c r="E36"/>
  <c r="P153"/>
  <c r="P150"/>
  <c r="O37"/>
  <c r="O34"/>
  <c r="K37"/>
  <c r="K34"/>
  <c r="G37"/>
  <c r="G34"/>
  <c r="C37"/>
  <c r="C34"/>
  <c r="N36"/>
  <c r="N33"/>
  <c r="H36"/>
  <c r="H33"/>
  <c r="D36"/>
  <c r="D33"/>
  <c r="P100"/>
  <c r="P97"/>
  <c r="O33"/>
  <c r="M33"/>
  <c r="K33"/>
  <c r="I33"/>
  <c r="G33"/>
  <c r="E33"/>
  <c r="C33"/>
  <c r="P33" i="46" l="1"/>
  <c r="P34"/>
  <c r="P36"/>
  <c r="P37"/>
  <c r="P37" i="44"/>
  <c r="P34"/>
  <c r="P36"/>
  <c r="F31" i="43" l="1"/>
  <c r="D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E29"/>
  <c r="E31" s="1"/>
  <c r="D29"/>
  <c r="C29"/>
  <c r="C31" s="1"/>
  <c r="B29"/>
  <c r="P29" s="1"/>
  <c r="P28"/>
  <c r="P27"/>
  <c r="P26"/>
  <c r="P25"/>
  <c r="P31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101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B31" l="1"/>
  <c r="D23"/>
  <c r="D37" s="1"/>
  <c r="B37"/>
  <c r="B34"/>
  <c r="F37"/>
  <c r="F34"/>
  <c r="H37"/>
  <c r="H34"/>
  <c r="J37"/>
  <c r="J34"/>
  <c r="L37"/>
  <c r="L34"/>
  <c r="N37"/>
  <c r="N34"/>
  <c r="P13"/>
  <c r="B15"/>
  <c r="D15"/>
  <c r="F15"/>
  <c r="H15"/>
  <c r="J15"/>
  <c r="L15"/>
  <c r="N15"/>
  <c r="P22"/>
  <c r="C23"/>
  <c r="C36" s="1"/>
  <c r="E23"/>
  <c r="G23"/>
  <c r="G36" s="1"/>
  <c r="I23"/>
  <c r="K23"/>
  <c r="K36" s="1"/>
  <c r="M23"/>
  <c r="O23"/>
  <c r="O36" s="1"/>
  <c r="D34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53" l="1"/>
  <c r="P150"/>
  <c r="M37"/>
  <c r="M34"/>
  <c r="I37"/>
  <c r="I34"/>
  <c r="E37"/>
  <c r="E34"/>
  <c r="P154"/>
  <c r="P151"/>
  <c r="L36"/>
  <c r="L33"/>
  <c r="H36"/>
  <c r="H33"/>
  <c r="D36"/>
  <c r="D33"/>
  <c r="P100"/>
  <c r="P97"/>
  <c r="M36"/>
  <c r="I36"/>
  <c r="E36"/>
  <c r="P15"/>
  <c r="P101"/>
  <c r="P98"/>
  <c r="O37"/>
  <c r="O34"/>
  <c r="K37"/>
  <c r="K34"/>
  <c r="G37"/>
  <c r="G34"/>
  <c r="C37"/>
  <c r="C34"/>
  <c r="N36"/>
  <c r="N33"/>
  <c r="J36"/>
  <c r="J33"/>
  <c r="F36"/>
  <c r="F33"/>
  <c r="B36"/>
  <c r="B33"/>
  <c r="O33"/>
  <c r="M33"/>
  <c r="K33"/>
  <c r="I33"/>
  <c r="G33"/>
  <c r="E33"/>
  <c r="C33"/>
  <c r="P23"/>
  <c r="P37" l="1"/>
  <c r="P34"/>
  <c r="P36"/>
  <c r="P33"/>
</calcChain>
</file>

<file path=xl/sharedStrings.xml><?xml version="1.0" encoding="utf-8"?>
<sst xmlns="http://schemas.openxmlformats.org/spreadsheetml/2006/main" count="1087" uniqueCount="163">
  <si>
    <t>OBSAH: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</si>
  <si>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</si>
  <si>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</si>
  <si>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</si>
  <si>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</si>
  <si>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</si>
  <si>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</si>
  <si>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</si>
  <si>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</si>
  <si>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</si>
  <si>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</si>
  <si>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VYŠŠÍ ODBORNÉ ŠKOLY</t>
  </si>
  <si>
    <t xml:space="preserve">(vyšší odborná škola) 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</si>
  <si>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</si>
  <si>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</si>
  <si>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</si>
  <si>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</si>
  <si>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</si>
  <si>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</si>
  <si>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</si>
  <si>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</si>
  <si>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</si>
  <si>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</si>
  <si>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</si>
  <si>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</si>
  <si>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</si>
  <si>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</si>
  <si>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</si>
  <si>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</si>
  <si>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</si>
  <si>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</si>
  <si>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</si>
  <si>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 xml:space="preserve">Diplomovaná všeobecná sestra  53-41-N/001 </t>
  </si>
  <si>
    <t xml:space="preserve">Sociální práce  75-41-N/002 </t>
  </si>
  <si>
    <t>PŘÍLOHA Č. 13</t>
  </si>
  <si>
    <t>Příloha č. 13</t>
  </si>
  <si>
    <t>Tabulka č. 1</t>
  </si>
  <si>
    <t>Graf č. 1</t>
  </si>
  <si>
    <t>Tabulka č. 2</t>
  </si>
  <si>
    <t>Graf č. 2</t>
  </si>
  <si>
    <t>Tabulka č. 3</t>
  </si>
  <si>
    <t>Graf č. 3</t>
  </si>
  <si>
    <t>Tabulka č. 4</t>
  </si>
  <si>
    <t>Graf č. 4</t>
  </si>
  <si>
    <t>Tabulka č. 5</t>
  </si>
  <si>
    <t>Graf č. 5</t>
  </si>
  <si>
    <t>Tabulka č. 6</t>
  </si>
  <si>
    <t>Graf č. 6</t>
  </si>
  <si>
    <t>Tabulka č. 7</t>
  </si>
  <si>
    <t>Graf č. 7</t>
  </si>
  <si>
    <t>Tabulka č. 8</t>
  </si>
  <si>
    <t>Graf č. 8</t>
  </si>
  <si>
    <t>Tabulka č. 9</t>
  </si>
  <si>
    <t>Graf č. 9</t>
  </si>
  <si>
    <t>Tabulka č. 10</t>
  </si>
  <si>
    <t>Graf č. 10</t>
  </si>
  <si>
    <t>Průměr ČR</t>
  </si>
  <si>
    <t>Diplomovaný nutriční terapeut   53-41-N/41</t>
  </si>
  <si>
    <t xml:space="preserve">Sociální práce  75-32-N/01 </t>
  </si>
  <si>
    <t xml:space="preserve">Diplomovaná všeobecná sestra  53-41-N/11 </t>
  </si>
  <si>
    <t>Změna normativu MP 2010/2009 (v %)</t>
  </si>
  <si>
    <t>Změna normativu MP 2010-2009 (v Kč)</t>
  </si>
  <si>
    <t>5341N001</t>
  </si>
  <si>
    <t>Diplomovaná všeobecná sestra</t>
  </si>
  <si>
    <t>5341N11</t>
  </si>
  <si>
    <t>5341N21</t>
  </si>
  <si>
    <t>Diplomovaný zdravotnický záchranář</t>
  </si>
  <si>
    <t>5341N41</t>
  </si>
  <si>
    <t>Diplomovaný nutriční terapeut</t>
  </si>
  <si>
    <t>Diplomovaný farmaceutický asistent</t>
  </si>
  <si>
    <t>5343N11</t>
  </si>
  <si>
    <t>7531N02</t>
  </si>
  <si>
    <t>Pedagogika specifických činností ve volném čase</t>
  </si>
  <si>
    <t>7532N01</t>
  </si>
  <si>
    <t>Sociální práce</t>
  </si>
  <si>
    <t>7532N06</t>
  </si>
  <si>
    <t>Sociální pedagogika</t>
  </si>
  <si>
    <t>7541N002</t>
  </si>
  <si>
    <t xml:space="preserve">Diplomovaný zdravotnický záchranář  53-41-N/21 </t>
  </si>
  <si>
    <t xml:space="preserve">Diplomovaný farmaceutický asistent  53-43-N/11 </t>
  </si>
  <si>
    <t>Pedagogika specifických činností ve volném čase  75-31-N/02</t>
  </si>
  <si>
    <t xml:space="preserve">Sociální pedagogika  75-32-N/06 </t>
  </si>
  <si>
    <t>Tabulka č. 11</t>
  </si>
  <si>
    <t>Graf č. 11</t>
  </si>
  <si>
    <t>6543N01</t>
  </si>
  <si>
    <t>Cestovní ruch</t>
  </si>
  <si>
    <t>Normativ mzdových prostředků (MP) v jednotlivých krajích v roce 2011 v porovnání s roky 2010 a 2009</t>
  </si>
  <si>
    <t>Normativ MP 
a ukazatele rozhodné pro jeho stanovení
v jednotlivých letech</t>
  </si>
  <si>
    <t>Změna normativu MP 2011/2010 (v %)</t>
  </si>
  <si>
    <t>Změna normativu MP 2011-2010 (v Kč)</t>
  </si>
  <si>
    <t>Tabulka č. 1a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</si>
  <si>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</si>
  <si>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</si>
  <si>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</si>
  <si>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</si>
  <si>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Graf č. 1a</t>
  </si>
  <si>
    <t>Tabulka č. 1b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</si>
  <si>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</si>
  <si>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</si>
  <si>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</si>
  <si>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</si>
  <si>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Graf č. 1b</t>
  </si>
  <si>
    <t>Normativ MP pedagogů na 1 studenta</t>
  </si>
  <si>
    <t>Normativ MP nepedagogů na 1 studenta</t>
  </si>
  <si>
    <t>Normativ MP celkem na 1 studenta</t>
  </si>
  <si>
    <t>Meziroční změna 
normativu MP pedagogů 
na 1 studenta</t>
  </si>
  <si>
    <t>Meziroční změna 
normativu MP nepedagogů 
na 1 studenta</t>
  </si>
  <si>
    <t>Tabulka č. 2a</t>
  </si>
  <si>
    <t>Graf č. 2a</t>
  </si>
  <si>
    <t>Tabulka č. 2b</t>
  </si>
  <si>
    <t>Graf č. 2b</t>
  </si>
  <si>
    <t>Graf č. 3b</t>
  </si>
  <si>
    <t>Tabulka č. 3b</t>
  </si>
  <si>
    <t>Graf č. 3a</t>
  </si>
  <si>
    <t>Tabulka č. 3a</t>
  </si>
  <si>
    <t>Graf č. 4b</t>
  </si>
  <si>
    <t>Tabulka č. 4b</t>
  </si>
  <si>
    <t>Graf č. 4a</t>
  </si>
  <si>
    <t>Tabulka č. 4a</t>
  </si>
  <si>
    <t>Graf č. 5b</t>
  </si>
  <si>
    <t>Tabulka č. 5b</t>
  </si>
  <si>
    <t>Graf č. 5a</t>
  </si>
  <si>
    <t>Tabulka č. 5a</t>
  </si>
  <si>
    <t xml:space="preserve">Cestovní ruch  65-43-N/01 </t>
  </si>
  <si>
    <t>Graf č. 6b</t>
  </si>
  <si>
    <t>Tabulka č. 6b</t>
  </si>
  <si>
    <t>Graf č. 6a</t>
  </si>
  <si>
    <t>Tabulka č. 6a</t>
  </si>
  <si>
    <t>Graf č. 7b</t>
  </si>
  <si>
    <t>Tabulka č. 7a</t>
  </si>
  <si>
    <t>Graf č. 7a</t>
  </si>
  <si>
    <t>Tabulka č. 7b</t>
  </si>
  <si>
    <t>Graf č. 8b</t>
  </si>
  <si>
    <t>Tabulka č. 8b</t>
  </si>
  <si>
    <t>Graf č. 8a</t>
  </si>
  <si>
    <t>Tabulka č. 8a</t>
  </si>
  <si>
    <t>Graf č. 9b</t>
  </si>
  <si>
    <t>Tabulka č. 9b</t>
  </si>
  <si>
    <t>Graf č. 9a</t>
  </si>
  <si>
    <t>Tabulka č. 9a</t>
  </si>
  <si>
    <t>Graf č. 10b</t>
  </si>
  <si>
    <t>Tabulka č. 10b</t>
  </si>
  <si>
    <t>Graf č. 10a</t>
  </si>
  <si>
    <t>Tabulka č. 10a</t>
  </si>
  <si>
    <t>Porovnání krajských normativů mzdových prostředků
 stanovených jednotlivými krajskými úřady pro krajské a obecní školství
 v roce 2011</t>
  </si>
  <si>
    <t xml:space="preserve">Průměrná hodnota normativu mzdových prostředků (MP) stanoveného jednotlivými kraji v roce 2011 v porovnání s roky 2010 a 2009 </t>
  </si>
  <si>
    <t>Pořadí</t>
  </si>
  <si>
    <t>Kód oboru</t>
  </si>
  <si>
    <t>Název oboru vzdělání</t>
  </si>
  <si>
    <t>Průměrná hodnota normativu MP</t>
  </si>
  <si>
    <t>Změna 2011 ku 2010</t>
  </si>
  <si>
    <t>Změna 2010 ku 2009</t>
  </si>
  <si>
    <t>v roce 2011</t>
  </si>
  <si>
    <t>v roce 2010</t>
  </si>
  <si>
    <t>v roce 2009</t>
  </si>
  <si>
    <t>v %</t>
  </si>
  <si>
    <t>v Kč</t>
  </si>
  <si>
    <t>Celkový normativ MP</t>
  </si>
  <si>
    <t>Normativ MP pedagogických pracovníků</t>
  </si>
  <si>
    <t>Normativ MP nepedagogických pracovníků</t>
  </si>
  <si>
    <t>Vybrané akreditované obory vyšších odborných škol</t>
  </si>
  <si>
    <t>Počet studentů 
ve šk. r. 2010/2011</t>
  </si>
  <si>
    <t>Poznámka: počet studentů ve školním roce 2010/2011 v denní formě vzdělávání (podle stavu k 30.9.2010)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</si>
</sst>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#,##0;[Red]\-\ #,##0;&quot; --- &quot;"/>
    <numFmt numFmtId="170" formatCode="\+\ #,##0.00;[Red]\-\ #,##0.00"/>
    <numFmt numFmtId="171" formatCode="\+\ #,##0;[Red]\-\ #,##0"/>
    <numFmt numFmtId="172" formatCode="&quot;(&quot;#,##0&quot;.)&quot;"/>
  </numFmts>
  <fonts count="29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3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u/>
      <sz val="12"/>
      <color indexed="12"/>
      <name val="Times New Roman"/>
      <family val="1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2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10">
    <xf numFmtId="0" fontId="0" fillId="0" borderId="0" xfId="0"/>
    <xf numFmtId="0" fontId="7" fillId="2" borderId="0" xfId="2" applyFont="1" applyFill="1" applyProtection="1">
      <protection locked="0"/>
    </xf>
    <xf numFmtId="0" fontId="2" fillId="2" borderId="0" xfId="2" applyFont="1" applyFill="1" applyAlignment="1">
      <alignment horizontal="right"/>
    </xf>
    <xf numFmtId="0" fontId="7" fillId="2" borderId="0" xfId="3" applyFont="1" applyFill="1" applyProtection="1">
      <protection locked="0"/>
    </xf>
    <xf numFmtId="0" fontId="7" fillId="2" borderId="0" xfId="4" applyFont="1" applyFill="1" applyProtection="1">
      <protection locked="0"/>
    </xf>
    <xf numFmtId="0" fontId="7" fillId="2" borderId="0" xfId="5" applyFont="1" applyFill="1" applyProtection="1">
      <protection locked="0"/>
    </xf>
    <xf numFmtId="0" fontId="7" fillId="2" borderId="0" xfId="6" applyFont="1" applyFill="1" applyProtection="1">
      <protection locked="0"/>
    </xf>
    <xf numFmtId="0" fontId="7" fillId="2" borderId="0" xfId="7" applyFont="1" applyFill="1" applyProtection="1">
      <protection locked="0"/>
    </xf>
    <xf numFmtId="0" fontId="7" fillId="2" borderId="0" xfId="8" applyFont="1" applyFill="1" applyProtection="1">
      <protection locked="0"/>
    </xf>
    <xf numFmtId="0" fontId="9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2" applyFont="1" applyAlignment="1">
      <alignment horizontal="right"/>
    </xf>
    <xf numFmtId="0" fontId="15" fillId="0" borderId="0" xfId="1" applyFont="1" applyAlignment="1" applyProtection="1"/>
    <xf numFmtId="0" fontId="4" fillId="3" borderId="0" xfId="9" applyFill="1"/>
    <xf numFmtId="0" fontId="1" fillId="3" borderId="0" xfId="9" applyFont="1" applyFill="1"/>
    <xf numFmtId="0" fontId="14" fillId="3" borderId="0" xfId="9" applyFont="1" applyFill="1" applyAlignment="1">
      <alignment horizontal="right"/>
    </xf>
    <xf numFmtId="0" fontId="1" fillId="3" borderId="1" xfId="9" applyFont="1" applyFill="1" applyBorder="1" applyAlignment="1">
      <alignment horizontal="center" textRotation="90" wrapText="1"/>
    </xf>
    <xf numFmtId="0" fontId="1" fillId="3" borderId="2" xfId="9" applyFont="1" applyFill="1" applyBorder="1" applyAlignment="1">
      <alignment horizontal="center" textRotation="90" wrapText="1"/>
    </xf>
    <xf numFmtId="0" fontId="1" fillId="3" borderId="0" xfId="9" applyFont="1" applyFill="1" applyAlignment="1">
      <alignment textRotation="90" wrapText="1"/>
    </xf>
    <xf numFmtId="0" fontId="1" fillId="3" borderId="0" xfId="9" applyFont="1" applyFill="1" applyAlignment="1">
      <alignment wrapText="1"/>
    </xf>
    <xf numFmtId="0" fontId="16" fillId="4" borderId="3" xfId="9" applyFont="1" applyFill="1" applyBorder="1" applyAlignment="1">
      <alignment horizontal="center" vertical="center"/>
    </xf>
    <xf numFmtId="0" fontId="1" fillId="4" borderId="4" xfId="9" applyFont="1" applyFill="1" applyBorder="1" applyAlignment="1">
      <alignment horizontal="center" textRotation="90" wrapText="1"/>
    </xf>
    <xf numFmtId="0" fontId="1" fillId="3" borderId="5" xfId="9" applyFont="1" applyFill="1" applyBorder="1" applyAlignment="1">
      <alignment horizontal="left"/>
    </xf>
    <xf numFmtId="3" fontId="1" fillId="3" borderId="6" xfId="9" applyNumberFormat="1" applyFont="1" applyFill="1" applyBorder="1" applyAlignment="1">
      <alignment horizontal="left"/>
    </xf>
    <xf numFmtId="3" fontId="4" fillId="3" borderId="0" xfId="9" applyNumberFormat="1" applyFill="1" applyAlignment="1">
      <alignment horizontal="center"/>
    </xf>
    <xf numFmtId="0" fontId="1" fillId="3" borderId="6" xfId="9" applyFont="1" applyFill="1" applyBorder="1" applyAlignment="1">
      <alignment horizontal="left"/>
    </xf>
    <xf numFmtId="3" fontId="1" fillId="3" borderId="7" xfId="9" applyNumberFormat="1" applyFont="1" applyFill="1" applyBorder="1" applyAlignment="1">
      <alignment horizontal="left"/>
    </xf>
    <xf numFmtId="0" fontId="1" fillId="3" borderId="8" xfId="9" applyFont="1" applyFill="1" applyBorder="1" applyAlignment="1">
      <alignment horizontal="left"/>
    </xf>
    <xf numFmtId="3" fontId="8" fillId="3" borderId="9" xfId="10" applyNumberFormat="1" applyFont="1" applyFill="1" applyBorder="1" applyAlignment="1">
      <alignment horizontal="center"/>
    </xf>
    <xf numFmtId="165" fontId="17" fillId="3" borderId="0" xfId="9" applyNumberFormat="1" applyFont="1" applyFill="1" applyBorder="1" applyAlignment="1">
      <alignment horizontal="center"/>
    </xf>
    <xf numFmtId="3" fontId="3" fillId="3" borderId="0" xfId="9" applyNumberFormat="1" applyFont="1" applyFill="1"/>
    <xf numFmtId="165" fontId="17" fillId="0" borderId="22" xfId="9" applyNumberFormat="1" applyFont="1" applyFill="1" applyBorder="1" applyAlignment="1">
      <alignment horizontal="center"/>
    </xf>
    <xf numFmtId="0" fontId="18" fillId="3" borderId="0" xfId="9" applyFont="1" applyFill="1"/>
    <xf numFmtId="0" fontId="17" fillId="3" borderId="0" xfId="9" applyFont="1" applyFill="1" applyBorder="1"/>
    <xf numFmtId="166" fontId="17" fillId="0" borderId="22" xfId="9" applyNumberFormat="1" applyFont="1" applyFill="1" applyBorder="1" applyAlignment="1">
      <alignment horizontal="center"/>
    </xf>
    <xf numFmtId="0" fontId="3" fillId="3" borderId="0" xfId="9" applyFont="1" applyFill="1" applyAlignment="1">
      <alignment horizontal="right"/>
    </xf>
    <xf numFmtId="0" fontId="3" fillId="3" borderId="0" xfId="9" applyFont="1" applyFill="1"/>
    <xf numFmtId="165" fontId="1" fillId="3" borderId="22" xfId="9" applyNumberFormat="1" applyFont="1" applyFill="1" applyBorder="1" applyAlignment="1">
      <alignment horizontal="center"/>
    </xf>
    <xf numFmtId="0" fontId="12" fillId="0" borderId="24" xfId="0" applyFont="1" applyBorder="1"/>
    <xf numFmtId="0" fontId="9" fillId="0" borderId="24" xfId="0" applyFont="1" applyBorder="1"/>
    <xf numFmtId="168" fontId="3" fillId="3" borderId="13" xfId="10" applyNumberFormat="1" applyFont="1" applyFill="1" applyBorder="1" applyAlignment="1" applyProtection="1">
      <alignment horizontal="center"/>
      <protection locked="0"/>
    </xf>
    <xf numFmtId="168" fontId="3" fillId="3" borderId="16" xfId="10" applyNumberFormat="1" applyFont="1" applyFill="1" applyBorder="1" applyAlignment="1" applyProtection="1">
      <alignment horizontal="center"/>
      <protection locked="0"/>
    </xf>
    <xf numFmtId="167" fontId="3" fillId="3" borderId="16" xfId="10" applyNumberFormat="1" applyFont="1" applyFill="1" applyBorder="1" applyAlignment="1" applyProtection="1">
      <alignment horizontal="center"/>
      <protection locked="0"/>
    </xf>
    <xf numFmtId="167" fontId="3" fillId="3" borderId="20" xfId="10" applyNumberFormat="1" applyFont="1" applyFill="1" applyBorder="1" applyAlignment="1" applyProtection="1">
      <alignment horizontal="center"/>
      <protection locked="0"/>
    </xf>
    <xf numFmtId="0" fontId="4" fillId="2" borderId="0" xfId="9" applyFill="1"/>
    <xf numFmtId="0" fontId="17" fillId="4" borderId="10" xfId="9" applyFont="1" applyFill="1" applyBorder="1" applyAlignment="1">
      <alignment horizontal="center" textRotation="90" wrapText="1"/>
    </xf>
    <xf numFmtId="168" fontId="18" fillId="3" borderId="17" xfId="10" applyNumberFormat="1" applyFont="1" applyFill="1" applyBorder="1" applyAlignment="1" applyProtection="1">
      <alignment horizontal="center"/>
      <protection locked="0"/>
    </xf>
    <xf numFmtId="167" fontId="18" fillId="3" borderId="17" xfId="10" applyNumberFormat="1" applyFont="1" applyFill="1" applyBorder="1" applyAlignment="1" applyProtection="1">
      <alignment horizontal="center"/>
      <protection locked="0"/>
    </xf>
    <xf numFmtId="167" fontId="18" fillId="3" borderId="21" xfId="10" applyNumberFormat="1" applyFont="1" applyFill="1" applyBorder="1" applyAlignment="1" applyProtection="1">
      <alignment horizontal="center"/>
      <protection locked="0"/>
    </xf>
    <xf numFmtId="0" fontId="1" fillId="3" borderId="25" xfId="9" applyFont="1" applyFill="1" applyBorder="1" applyAlignment="1">
      <alignment horizontal="center" textRotation="90" wrapText="1"/>
    </xf>
    <xf numFmtId="0" fontId="17" fillId="4" borderId="26" xfId="9" applyFont="1" applyFill="1" applyBorder="1" applyAlignment="1">
      <alignment horizontal="center" textRotation="90" wrapText="1"/>
    </xf>
    <xf numFmtId="0" fontId="1" fillId="3" borderId="23" xfId="9" applyFont="1" applyFill="1" applyBorder="1" applyAlignment="1">
      <alignment horizontal="center"/>
    </xf>
    <xf numFmtId="0" fontId="17" fillId="3" borderId="27" xfId="9" applyFont="1" applyFill="1" applyBorder="1" applyAlignment="1">
      <alignment horizontal="center" textRotation="90" wrapText="1"/>
    </xf>
    <xf numFmtId="168" fontId="18" fillId="3" borderId="28" xfId="1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Alignment="1">
      <alignment horizontal="right"/>
    </xf>
    <xf numFmtId="168" fontId="3" fillId="3" borderId="12" xfId="10" applyNumberFormat="1" applyFont="1" applyFill="1" applyBorder="1" applyAlignment="1" applyProtection="1">
      <alignment horizontal="center"/>
      <protection locked="0"/>
    </xf>
    <xf numFmtId="168" fontId="3" fillId="3" borderId="15" xfId="10" applyNumberFormat="1" applyFont="1" applyFill="1" applyBorder="1" applyAlignment="1" applyProtection="1">
      <alignment horizontal="center"/>
      <protection locked="0"/>
    </xf>
    <xf numFmtId="167" fontId="3" fillId="3" borderId="15" xfId="10" applyNumberFormat="1" applyFont="1" applyFill="1" applyBorder="1" applyAlignment="1" applyProtection="1">
      <alignment horizontal="center"/>
      <protection locked="0"/>
    </xf>
    <xf numFmtId="167" fontId="3" fillId="3" borderId="19" xfId="10" applyNumberFormat="1" applyFont="1" applyFill="1" applyBorder="1" applyAlignment="1" applyProtection="1">
      <alignment horizontal="center"/>
      <protection locked="0"/>
    </xf>
    <xf numFmtId="3" fontId="3" fillId="3" borderId="0" xfId="9" applyNumberFormat="1" applyFont="1" applyFill="1" applyAlignment="1">
      <alignment horizontal="center"/>
    </xf>
    <xf numFmtId="168" fontId="3" fillId="3" borderId="29" xfId="10" applyNumberFormat="1" applyFont="1" applyFill="1" applyBorder="1" applyAlignment="1" applyProtection="1">
      <alignment horizontal="center"/>
      <protection locked="0"/>
    </xf>
    <xf numFmtId="168" fontId="3" fillId="3" borderId="30" xfId="10" applyNumberFormat="1" applyFont="1" applyFill="1" applyBorder="1" applyAlignment="1" applyProtection="1">
      <alignment horizontal="center"/>
      <protection locked="0"/>
    </xf>
    <xf numFmtId="167" fontId="3" fillId="3" borderId="30" xfId="10" applyNumberFormat="1" applyFont="1" applyFill="1" applyBorder="1" applyAlignment="1" applyProtection="1">
      <alignment horizontal="center"/>
      <protection locked="0"/>
    </xf>
    <xf numFmtId="167" fontId="3" fillId="3" borderId="31" xfId="10" applyNumberFormat="1" applyFont="1" applyFill="1" applyBorder="1" applyAlignment="1" applyProtection="1">
      <alignment horizontal="center"/>
      <protection locked="0"/>
    </xf>
    <xf numFmtId="3" fontId="8" fillId="3" borderId="32" xfId="10" applyNumberFormat="1" applyFont="1" applyFill="1" applyBorder="1" applyAlignment="1">
      <alignment horizontal="center"/>
    </xf>
    <xf numFmtId="0" fontId="6" fillId="3" borderId="0" xfId="9" applyFont="1" applyFill="1" applyAlignment="1">
      <alignment horizontal="center"/>
    </xf>
    <xf numFmtId="0" fontId="4" fillId="0" borderId="0" xfId="9" applyFill="1"/>
    <xf numFmtId="0" fontId="4" fillId="2" borderId="0" xfId="11" applyFill="1"/>
    <xf numFmtId="0" fontId="1" fillId="2" borderId="0" xfId="11" applyFont="1" applyFill="1" applyBorder="1"/>
    <xf numFmtId="168" fontId="3" fillId="3" borderId="33" xfId="10" applyNumberFormat="1" applyFont="1" applyFill="1" applyBorder="1" applyAlignment="1" applyProtection="1">
      <alignment horizontal="center"/>
      <protection locked="0"/>
    </xf>
    <xf numFmtId="168" fontId="3" fillId="3" borderId="34" xfId="10" applyNumberFormat="1" applyFont="1" applyFill="1" applyBorder="1" applyAlignment="1" applyProtection="1">
      <alignment horizontal="center"/>
      <protection locked="0"/>
    </xf>
    <xf numFmtId="167" fontId="3" fillId="3" borderId="34" xfId="10" applyNumberFormat="1" applyFont="1" applyFill="1" applyBorder="1" applyAlignment="1" applyProtection="1">
      <alignment horizontal="center"/>
      <protection locked="0"/>
    </xf>
    <xf numFmtId="167" fontId="3" fillId="3" borderId="35" xfId="10" applyNumberFormat="1" applyFont="1" applyFill="1" applyBorder="1" applyAlignment="1" applyProtection="1">
      <alignment horizontal="center"/>
      <protection locked="0"/>
    </xf>
    <xf numFmtId="3" fontId="8" fillId="3" borderId="4" xfId="10" applyNumberFormat="1" applyFont="1" applyFill="1" applyBorder="1" applyAlignment="1">
      <alignment horizontal="center"/>
    </xf>
    <xf numFmtId="3" fontId="19" fillId="3" borderId="8" xfId="10" applyNumberFormat="1" applyFont="1" applyFill="1" applyBorder="1" applyAlignment="1">
      <alignment horizontal="center"/>
    </xf>
    <xf numFmtId="3" fontId="22" fillId="3" borderId="0" xfId="9" applyNumberFormat="1" applyFont="1" applyFill="1"/>
    <xf numFmtId="3" fontId="8" fillId="3" borderId="36" xfId="10" applyNumberFormat="1" applyFont="1" applyFill="1" applyBorder="1" applyAlignment="1">
      <alignment horizontal="center"/>
    </xf>
    <xf numFmtId="167" fontId="22" fillId="3" borderId="0" xfId="9" applyNumberFormat="1" applyFont="1" applyFill="1"/>
    <xf numFmtId="0" fontId="23" fillId="4" borderId="4" xfId="9" applyFont="1" applyFill="1" applyBorder="1" applyAlignment="1">
      <alignment horizontal="center" textRotation="90" wrapText="1"/>
    </xf>
    <xf numFmtId="0" fontId="24" fillId="4" borderId="10" xfId="9" applyFont="1" applyFill="1" applyBorder="1" applyAlignment="1">
      <alignment horizontal="center" textRotation="90" wrapText="1"/>
    </xf>
    <xf numFmtId="2" fontId="18" fillId="3" borderId="11" xfId="10" applyNumberFormat="1" applyFont="1" applyFill="1" applyBorder="1" applyAlignment="1" applyProtection="1">
      <alignment horizontal="center"/>
      <protection locked="0"/>
    </xf>
    <xf numFmtId="168" fontId="3" fillId="3" borderId="0" xfId="9" applyNumberFormat="1" applyFont="1" applyFill="1"/>
    <xf numFmtId="2" fontId="18" fillId="3" borderId="6" xfId="10" applyNumberFormat="1" applyFont="1" applyFill="1" applyBorder="1" applyAlignment="1" applyProtection="1">
      <alignment horizontal="center"/>
      <protection locked="0"/>
    </xf>
    <xf numFmtId="3" fontId="18" fillId="3" borderId="6" xfId="10" applyNumberFormat="1" applyFont="1" applyFill="1" applyBorder="1" applyAlignment="1" applyProtection="1">
      <alignment horizontal="center"/>
      <protection locked="0"/>
    </xf>
    <xf numFmtId="3" fontId="18" fillId="3" borderId="7" xfId="10" applyNumberFormat="1" applyFont="1" applyFill="1" applyBorder="1" applyAlignment="1" applyProtection="1">
      <alignment horizontal="center"/>
      <protection locked="0"/>
    </xf>
    <xf numFmtId="164" fontId="3" fillId="3" borderId="0" xfId="9" applyNumberFormat="1" applyFont="1" applyFill="1"/>
    <xf numFmtId="0" fontId="17" fillId="3" borderId="3" xfId="9" applyFont="1" applyFill="1" applyBorder="1"/>
    <xf numFmtId="165" fontId="17" fillId="0" borderId="37" xfId="9" applyNumberFormat="1" applyFont="1" applyFill="1" applyBorder="1" applyAlignment="1">
      <alignment horizontal="center"/>
    </xf>
    <xf numFmtId="165" fontId="17" fillId="0" borderId="38" xfId="9" applyNumberFormat="1" applyFont="1" applyFill="1" applyBorder="1" applyAlignment="1">
      <alignment horizontal="center"/>
    </xf>
    <xf numFmtId="165" fontId="17" fillId="0" borderId="8" xfId="9" applyNumberFormat="1" applyFont="1" applyFill="1" applyBorder="1" applyAlignment="1">
      <alignment horizontal="center"/>
    </xf>
    <xf numFmtId="165" fontId="18" fillId="3" borderId="0" xfId="9" applyNumberFormat="1" applyFont="1" applyFill="1"/>
    <xf numFmtId="165" fontId="17" fillId="0" borderId="39" xfId="9" applyNumberFormat="1" applyFont="1" applyFill="1" applyBorder="1" applyAlignment="1">
      <alignment horizontal="center"/>
    </xf>
    <xf numFmtId="165" fontId="17" fillId="0" borderId="40" xfId="9" applyNumberFormat="1" applyFont="1" applyFill="1" applyBorder="1" applyAlignment="1">
      <alignment horizontal="center"/>
    </xf>
    <xf numFmtId="165" fontId="17" fillId="0" borderId="41" xfId="9" applyNumberFormat="1" applyFont="1" applyFill="1" applyBorder="1" applyAlignment="1">
      <alignment horizontal="center"/>
    </xf>
    <xf numFmtId="165" fontId="17" fillId="0" borderId="27" xfId="9" applyNumberFormat="1" applyFont="1" applyFill="1" applyBorder="1" applyAlignment="1">
      <alignment horizontal="center"/>
    </xf>
    <xf numFmtId="0" fontId="17" fillId="0" borderId="3" xfId="9" applyFont="1" applyFill="1" applyBorder="1"/>
    <xf numFmtId="166" fontId="17" fillId="0" borderId="37" xfId="9" applyNumberFormat="1" applyFont="1" applyFill="1" applyBorder="1" applyAlignment="1">
      <alignment horizontal="center"/>
    </xf>
    <xf numFmtId="166" fontId="17" fillId="0" borderId="38" xfId="9" applyNumberFormat="1" applyFont="1" applyFill="1" applyBorder="1" applyAlignment="1">
      <alignment horizontal="center"/>
    </xf>
    <xf numFmtId="166" fontId="17" fillId="0" borderId="8" xfId="9" applyNumberFormat="1" applyFont="1" applyFill="1" applyBorder="1" applyAlignment="1">
      <alignment horizontal="center"/>
    </xf>
    <xf numFmtId="166" fontId="17" fillId="0" borderId="39" xfId="9" applyNumberFormat="1" applyFont="1" applyFill="1" applyBorder="1" applyAlignment="1">
      <alignment horizontal="center"/>
    </xf>
    <xf numFmtId="166" fontId="17" fillId="0" borderId="40" xfId="9" applyNumberFormat="1" applyFont="1" applyFill="1" applyBorder="1" applyAlignment="1">
      <alignment horizontal="center"/>
    </xf>
    <xf numFmtId="166" fontId="17" fillId="0" borderId="41" xfId="9" applyNumberFormat="1" applyFont="1" applyFill="1" applyBorder="1" applyAlignment="1">
      <alignment horizontal="center"/>
    </xf>
    <xf numFmtId="166" fontId="17" fillId="0" borderId="27" xfId="9" applyNumberFormat="1" applyFont="1" applyFill="1" applyBorder="1" applyAlignment="1">
      <alignment horizontal="center"/>
    </xf>
    <xf numFmtId="2" fontId="3" fillId="3" borderId="0" xfId="9" applyNumberFormat="1" applyFont="1" applyFill="1"/>
    <xf numFmtId="3" fontId="3" fillId="3" borderId="0" xfId="9" applyNumberFormat="1" applyFont="1" applyFill="1" applyAlignment="1"/>
    <xf numFmtId="0" fontId="17" fillId="3" borderId="42" xfId="9" applyFont="1" applyFill="1" applyBorder="1"/>
    <xf numFmtId="165" fontId="17" fillId="3" borderId="43" xfId="9" applyNumberFormat="1" applyFont="1" applyFill="1" applyBorder="1" applyAlignment="1">
      <alignment horizontal="center"/>
    </xf>
    <xf numFmtId="0" fontId="13" fillId="0" borderId="0" xfId="11" applyFont="1" applyFill="1" applyAlignment="1">
      <alignment horizontal="right"/>
    </xf>
    <xf numFmtId="0" fontId="6" fillId="0" borderId="0" xfId="9" applyFont="1" applyFill="1" applyAlignment="1">
      <alignment horizontal="center" wrapText="1"/>
    </xf>
    <xf numFmtId="0" fontId="6" fillId="0" borderId="0" xfId="9" applyFont="1" applyFill="1" applyAlignment="1">
      <alignment horizontal="center"/>
    </xf>
    <xf numFmtId="0" fontId="7" fillId="2" borderId="0" xfId="12" applyFont="1" applyFill="1" applyAlignment="1" applyProtection="1">
      <alignment horizontal="left"/>
      <protection locked="0"/>
    </xf>
    <xf numFmtId="0" fontId="4" fillId="2" borderId="0" xfId="12" applyFill="1"/>
    <xf numFmtId="0" fontId="4" fillId="3" borderId="0" xfId="12" applyFill="1"/>
    <xf numFmtId="0" fontId="0" fillId="0" borderId="0" xfId="0" applyFill="1"/>
    <xf numFmtId="0" fontId="14" fillId="0" borderId="0" xfId="9" applyFont="1" applyFill="1" applyAlignment="1">
      <alignment horizontal="right"/>
    </xf>
    <xf numFmtId="0" fontId="25" fillId="0" borderId="0" xfId="0" applyFont="1"/>
    <xf numFmtId="0" fontId="1" fillId="0" borderId="3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6" fillId="4" borderId="44" xfId="9" applyFont="1" applyFill="1" applyBorder="1" applyAlignment="1">
      <alignment horizontal="left" vertical="center"/>
    </xf>
    <xf numFmtId="0" fontId="16" fillId="4" borderId="45" xfId="9" applyFont="1" applyFill="1" applyBorder="1" applyAlignment="1">
      <alignment horizontal="left" vertical="center"/>
    </xf>
    <xf numFmtId="0" fontId="16" fillId="4" borderId="48" xfId="9" applyFont="1" applyFill="1" applyBorder="1" applyAlignment="1">
      <alignment horizontal="left" vertical="center"/>
    </xf>
    <xf numFmtId="0" fontId="3" fillId="0" borderId="5" xfId="0" applyFont="1" applyBorder="1" applyAlignment="1">
      <alignment horizontal="right"/>
    </xf>
    <xf numFmtId="0" fontId="3" fillId="0" borderId="49" xfId="13" applyFont="1" applyFill="1" applyBorder="1"/>
    <xf numFmtId="0" fontId="3" fillId="0" borderId="50" xfId="13" applyFont="1" applyFill="1" applyBorder="1"/>
    <xf numFmtId="169" fontId="3" fillId="0" borderId="49" xfId="13" applyNumberFormat="1" applyFont="1" applyFill="1" applyBorder="1" applyAlignment="1">
      <alignment horizontal="right" indent="1"/>
    </xf>
    <xf numFmtId="169" fontId="3" fillId="0" borderId="51" xfId="0" applyNumberFormat="1" applyFont="1" applyFill="1" applyBorder="1" applyAlignment="1">
      <alignment horizontal="right" indent="1"/>
    </xf>
    <xf numFmtId="169" fontId="3" fillId="0" borderId="28" xfId="0" applyNumberFormat="1" applyFont="1" applyFill="1" applyBorder="1" applyAlignment="1">
      <alignment horizontal="right" indent="1"/>
    </xf>
    <xf numFmtId="170" fontId="3" fillId="0" borderId="49" xfId="0" applyNumberFormat="1" applyFont="1" applyBorder="1" applyAlignment="1">
      <alignment horizontal="right" indent="1"/>
    </xf>
    <xf numFmtId="171" fontId="3" fillId="0" borderId="28" xfId="0" applyNumberFormat="1" applyFont="1" applyBorder="1" applyAlignment="1">
      <alignment horizontal="right" vertical="center" indent="1"/>
    </xf>
    <xf numFmtId="171" fontId="3" fillId="0" borderId="50" xfId="0" applyNumberFormat="1" applyFont="1" applyBorder="1" applyAlignment="1">
      <alignment horizontal="right" indent="1"/>
    </xf>
    <xf numFmtId="169" fontId="3" fillId="0" borderId="49" xfId="0" applyNumberFormat="1" applyFont="1" applyFill="1" applyBorder="1" applyAlignment="1">
      <alignment horizontal="right" indent="1"/>
    </xf>
    <xf numFmtId="3" fontId="0" fillId="0" borderId="0" xfId="0" applyNumberFormat="1"/>
    <xf numFmtId="0" fontId="3" fillId="0" borderId="30" xfId="13" applyFont="1" applyFill="1" applyBorder="1"/>
    <xf numFmtId="0" fontId="3" fillId="0" borderId="34" xfId="13" applyFont="1" applyFill="1" applyBorder="1"/>
    <xf numFmtId="169" fontId="3" fillId="0" borderId="16" xfId="0" applyNumberFormat="1" applyFont="1" applyFill="1" applyBorder="1" applyAlignment="1">
      <alignment horizontal="right" indent="1"/>
    </xf>
    <xf numFmtId="169" fontId="3" fillId="0" borderId="17" xfId="0" applyNumberFormat="1" applyFont="1" applyFill="1" applyBorder="1" applyAlignment="1">
      <alignment horizontal="right" indent="1"/>
    </xf>
    <xf numFmtId="170" fontId="3" fillId="0" borderId="30" xfId="0" applyNumberFormat="1" applyFont="1" applyBorder="1" applyAlignment="1">
      <alignment horizontal="right" indent="1"/>
    </xf>
    <xf numFmtId="171" fontId="3" fillId="0" borderId="17" xfId="0" applyNumberFormat="1" applyFont="1" applyBorder="1" applyAlignment="1">
      <alignment horizontal="right" vertical="center" indent="1"/>
    </xf>
    <xf numFmtId="171" fontId="3" fillId="0" borderId="34" xfId="0" applyNumberFormat="1" applyFont="1" applyBorder="1" applyAlignment="1">
      <alignment horizontal="right" indent="1"/>
    </xf>
    <xf numFmtId="169" fontId="3" fillId="0" borderId="30" xfId="13" applyNumberFormat="1" applyFont="1" applyFill="1" applyBorder="1" applyAlignment="1">
      <alignment horizontal="right" indent="1"/>
    </xf>
    <xf numFmtId="169" fontId="3" fillId="0" borderId="30" xfId="0" applyNumberFormat="1" applyFont="1" applyFill="1" applyBorder="1" applyAlignment="1">
      <alignment horizontal="right" indent="1"/>
    </xf>
    <xf numFmtId="0" fontId="3" fillId="0" borderId="31" xfId="13" applyFont="1" applyFill="1" applyBorder="1"/>
    <xf numFmtId="0" fontId="3" fillId="0" borderId="35" xfId="13" applyFont="1" applyFill="1" applyBorder="1"/>
    <xf numFmtId="170" fontId="3" fillId="0" borderId="31" xfId="0" applyNumberFormat="1" applyFont="1" applyBorder="1" applyAlignment="1">
      <alignment horizontal="right" indent="1"/>
    </xf>
    <xf numFmtId="171" fontId="3" fillId="0" borderId="21" xfId="0" applyNumberFormat="1" applyFont="1" applyBorder="1" applyAlignment="1">
      <alignment horizontal="right" vertical="center" indent="1"/>
    </xf>
    <xf numFmtId="171" fontId="3" fillId="0" borderId="35" xfId="0" applyNumberFormat="1" applyFont="1" applyBorder="1" applyAlignment="1">
      <alignment horizontal="right" indent="1"/>
    </xf>
    <xf numFmtId="169" fontId="3" fillId="0" borderId="31" xfId="0" applyNumberFormat="1" applyFont="1" applyFill="1" applyBorder="1" applyAlignment="1">
      <alignment horizontal="right" indent="1"/>
    </xf>
    <xf numFmtId="0" fontId="16" fillId="5" borderId="29" xfId="9" applyFont="1" applyFill="1" applyBorder="1" applyAlignment="1">
      <alignment horizontal="left" vertical="center"/>
    </xf>
    <xf numFmtId="0" fontId="16" fillId="5" borderId="33" xfId="9" applyFont="1" applyFill="1" applyBorder="1" applyAlignment="1">
      <alignment horizontal="left" vertical="center"/>
    </xf>
    <xf numFmtId="0" fontId="16" fillId="5" borderId="45" xfId="9" applyFont="1" applyFill="1" applyBorder="1" applyAlignment="1">
      <alignment horizontal="left" vertical="center"/>
    </xf>
    <xf numFmtId="0" fontId="26" fillId="5" borderId="45" xfId="9" applyFont="1" applyFill="1" applyBorder="1" applyAlignment="1">
      <alignment horizontal="left" vertical="center"/>
    </xf>
    <xf numFmtId="3" fontId="3" fillId="0" borderId="49" xfId="0" applyNumberFormat="1" applyFont="1" applyBorder="1" applyAlignment="1">
      <alignment horizontal="right" indent="1"/>
    </xf>
    <xf numFmtId="3" fontId="3" fillId="0" borderId="51" xfId="0" applyNumberFormat="1" applyFont="1" applyBorder="1" applyAlignment="1">
      <alignment horizontal="right" indent="1"/>
    </xf>
    <xf numFmtId="3" fontId="3" fillId="0" borderId="28" xfId="0" applyNumberFormat="1" applyFont="1" applyBorder="1" applyAlignment="1">
      <alignment horizontal="right" indent="1"/>
    </xf>
    <xf numFmtId="171" fontId="3" fillId="0" borderId="28" xfId="0" applyNumberFormat="1" applyFont="1" applyBorder="1" applyAlignment="1">
      <alignment horizontal="right" indent="1"/>
    </xf>
    <xf numFmtId="0" fontId="16" fillId="6" borderId="29" xfId="9" applyFont="1" applyFill="1" applyBorder="1" applyAlignment="1">
      <alignment horizontal="left" vertical="center"/>
    </xf>
    <xf numFmtId="0" fontId="16" fillId="6" borderId="33" xfId="9" applyFont="1" applyFill="1" applyBorder="1" applyAlignment="1">
      <alignment horizontal="left" vertical="center"/>
    </xf>
    <xf numFmtId="0" fontId="16" fillId="6" borderId="45" xfId="9" applyFont="1" applyFill="1" applyBorder="1" applyAlignment="1">
      <alignment horizontal="left" vertical="center"/>
    </xf>
    <xf numFmtId="0" fontId="26" fillId="6" borderId="45" xfId="9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/>
    </xf>
    <xf numFmtId="0" fontId="21" fillId="0" borderId="0" xfId="9" applyFont="1" applyFill="1"/>
    <xf numFmtId="0" fontId="23" fillId="0" borderId="0" xfId="9" applyFont="1" applyFill="1"/>
    <xf numFmtId="0" fontId="21" fillId="2" borderId="0" xfId="12" applyFont="1" applyFill="1"/>
    <xf numFmtId="0" fontId="23" fillId="2" borderId="0" xfId="12" applyFont="1" applyFill="1" applyBorder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/>
    <xf numFmtId="3" fontId="21" fillId="0" borderId="0" xfId="0" applyNumberFormat="1" applyFont="1"/>
    <xf numFmtId="0" fontId="28" fillId="2" borderId="0" xfId="12" applyFont="1" applyFill="1" applyAlignment="1">
      <alignment horizontal="right"/>
    </xf>
    <xf numFmtId="0" fontId="26" fillId="5" borderId="48" xfId="9" applyFont="1" applyFill="1" applyBorder="1" applyAlignment="1">
      <alignment horizontal="left" vertical="center"/>
    </xf>
    <xf numFmtId="0" fontId="26" fillId="6" borderId="48" xfId="9" applyFont="1" applyFill="1" applyBorder="1" applyAlignment="1">
      <alignment horizontal="left" vertical="center"/>
    </xf>
    <xf numFmtId="0" fontId="21" fillId="0" borderId="0" xfId="0" applyFont="1" applyAlignment="1">
      <alignment horizontal="right"/>
    </xf>
    <xf numFmtId="172" fontId="3" fillId="0" borderId="28" xfId="0" applyNumberFormat="1" applyFont="1" applyBorder="1" applyAlignment="1">
      <alignment horizontal="right" indent="1"/>
    </xf>
    <xf numFmtId="172" fontId="3" fillId="0" borderId="17" xfId="0" applyNumberFormat="1" applyFont="1" applyBorder="1" applyAlignment="1">
      <alignment horizontal="right" indent="1"/>
    </xf>
    <xf numFmtId="0" fontId="0" fillId="0" borderId="0" xfId="0" applyFont="1" applyAlignment="1">
      <alignment horizontal="right"/>
    </xf>
    <xf numFmtId="167" fontId="3" fillId="0" borderId="28" xfId="0" applyNumberFormat="1" applyFont="1" applyBorder="1" applyAlignment="1">
      <alignment horizontal="right" indent="1"/>
    </xf>
    <xf numFmtId="169" fontId="0" fillId="0" borderId="0" xfId="0" applyNumberFormat="1"/>
    <xf numFmtId="0" fontId="3" fillId="0" borderId="27" xfId="0" applyFont="1" applyBorder="1" applyAlignment="1">
      <alignment horizontal="right"/>
    </xf>
    <xf numFmtId="3" fontId="3" fillId="0" borderId="39" xfId="0" applyNumberFormat="1" applyFont="1" applyBorder="1" applyAlignment="1">
      <alignment horizontal="right" indent="1"/>
    </xf>
    <xf numFmtId="3" fontId="3" fillId="0" borderId="40" xfId="0" applyNumberFormat="1" applyFont="1" applyBorder="1" applyAlignment="1">
      <alignment horizontal="right" indent="1"/>
    </xf>
    <xf numFmtId="3" fontId="3" fillId="0" borderId="52" xfId="0" applyNumberFormat="1" applyFont="1" applyBorder="1" applyAlignment="1">
      <alignment horizontal="right" indent="1"/>
    </xf>
    <xf numFmtId="172" fontId="3" fillId="0" borderId="21" xfId="0" applyNumberFormat="1" applyFont="1" applyBorder="1" applyAlignment="1">
      <alignment horizontal="right" inden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8" fillId="3" borderId="23" xfId="9" applyFont="1" applyFill="1" applyBorder="1" applyAlignment="1">
      <alignment horizontal="center" vertical="center" wrapText="1"/>
    </xf>
    <xf numFmtId="0" fontId="8" fillId="3" borderId="27" xfId="9" applyFont="1" applyFill="1" applyBorder="1" applyAlignment="1">
      <alignment horizontal="center" vertical="center" wrapText="1"/>
    </xf>
    <xf numFmtId="0" fontId="1" fillId="3" borderId="3" xfId="9" applyFont="1" applyFill="1" applyBorder="1" applyAlignment="1">
      <alignment horizontal="center"/>
    </xf>
    <xf numFmtId="0" fontId="1" fillId="3" borderId="4" xfId="9" applyFont="1" applyFill="1" applyBorder="1" applyAlignment="1">
      <alignment horizontal="center"/>
    </xf>
    <xf numFmtId="0" fontId="6" fillId="0" borderId="0" xfId="9" applyFont="1" applyFill="1" applyAlignment="1">
      <alignment horizontal="center"/>
    </xf>
    <xf numFmtId="0" fontId="6" fillId="0" borderId="0" xfId="9" applyFont="1" applyFill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</cellXfs>
  <cellStyles count="14">
    <cellStyle name="Hypertextový odkaz" xfId="1" builtinId="8"/>
    <cellStyle name="normální" xfId="0" builtinId="0"/>
    <cellStyle name="normální 2" xfId="13"/>
    <cellStyle name="normální_16-01-M004 Ekologie a ochrana přírody" xfId="11"/>
    <cellStyle name="normální_26-31-N006 Počítačová podpora v řízení podniku" xfId="2"/>
    <cellStyle name="normální_41-31-N005 Zahradní a krajinná tvorba" xfId="3"/>
    <cellStyle name="normální_53-41-N001 Diplomovaná všeobecná sestra " xfId="4"/>
    <cellStyle name="normální_53-41-N004 Diplomovaný zdravotnický záchranář" xfId="5"/>
    <cellStyle name="normální_72-41-N001 Informační managment" xfId="6"/>
    <cellStyle name="normální_75-32-N007 Sociální pedagogika" xfId="7"/>
    <cellStyle name="normální_75-41-N002 Sociální práce" xfId="8"/>
    <cellStyle name="normální_Gym 4leté-06-05" xfId="9"/>
    <cellStyle name="normální_Gym víceleté (nižší stupeň 8leté)-06-05" xfId="10"/>
    <cellStyle name="normální_Gym víceleté (vyšší stupeň 8leté)-06-05" xfId="12"/>
  </cellStyles>
  <dxfs count="10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Diplomovaná všeobecná sestra  53-41-N/11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74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'1'!$B$15:$P$15</c:f>
              <c:numCache>
                <c:formatCode>#,##0</c:formatCode>
                <c:ptCount val="15"/>
                <c:pt idx="0">
                  <c:v>32204</c:v>
                </c:pt>
                <c:pt idx="1">
                  <c:v>39781</c:v>
                </c:pt>
                <c:pt idx="2">
                  <c:v>36351</c:v>
                </c:pt>
                <c:pt idx="3">
                  <c:v>26423</c:v>
                </c:pt>
                <c:pt idx="4">
                  <c:v>40199</c:v>
                </c:pt>
                <c:pt idx="5">
                  <c:v>27642</c:v>
                </c:pt>
                <c:pt idx="6">
                  <c:v>33283</c:v>
                </c:pt>
                <c:pt idx="7">
                  <c:v>32794</c:v>
                </c:pt>
                <c:pt idx="8">
                  <c:v>0</c:v>
                </c:pt>
                <c:pt idx="9">
                  <c:v>37014</c:v>
                </c:pt>
                <c:pt idx="10">
                  <c:v>34967</c:v>
                </c:pt>
                <c:pt idx="11">
                  <c:v>36714</c:v>
                </c:pt>
                <c:pt idx="12">
                  <c:v>31249</c:v>
                </c:pt>
                <c:pt idx="13">
                  <c:v>32520</c:v>
                </c:pt>
                <c:pt idx="14">
                  <c:v>33934</c:v>
                </c:pt>
              </c:numCache>
            </c:numRef>
          </c:val>
        </c:ser>
        <c:dLbls>
          <c:showVal val="1"/>
        </c:dLbls>
        <c:gapWidth val="60"/>
        <c:axId val="85433344"/>
        <c:axId val="85641088"/>
      </c:barChart>
      <c:lineChart>
        <c:grouping val="standard"/>
        <c:ser>
          <c:idx val="0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2.501050985876303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layout>
                <c:manualLayout>
                  <c:x val="0"/>
                  <c:y val="-2.05968904719224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'1'!$B$23:$P$23</c:f>
              <c:numCache>
                <c:formatCode>#,##0</c:formatCode>
                <c:ptCount val="15"/>
                <c:pt idx="0">
                  <c:v>38516</c:v>
                </c:pt>
                <c:pt idx="1">
                  <c:v>40567</c:v>
                </c:pt>
                <c:pt idx="2">
                  <c:v>36640</c:v>
                </c:pt>
                <c:pt idx="3">
                  <c:v>26861</c:v>
                </c:pt>
                <c:pt idx="4">
                  <c:v>40531</c:v>
                </c:pt>
                <c:pt idx="5">
                  <c:v>27914</c:v>
                </c:pt>
                <c:pt idx="6">
                  <c:v>22165</c:v>
                </c:pt>
                <c:pt idx="7">
                  <c:v>33547</c:v>
                </c:pt>
                <c:pt idx="8">
                  <c:v>0</c:v>
                </c:pt>
                <c:pt idx="9">
                  <c:v>37495</c:v>
                </c:pt>
                <c:pt idx="10">
                  <c:v>36679</c:v>
                </c:pt>
                <c:pt idx="11">
                  <c:v>36371</c:v>
                </c:pt>
                <c:pt idx="12">
                  <c:v>30068</c:v>
                </c:pt>
                <c:pt idx="13">
                  <c:v>36106</c:v>
                </c:pt>
                <c:pt idx="14">
                  <c:v>34112</c:v>
                </c:pt>
              </c:numCache>
            </c:numRef>
          </c:val>
        </c:ser>
        <c:dLbls>
          <c:showVal val="1"/>
        </c:dLbls>
        <c:marker val="1"/>
        <c:axId val="85433344"/>
        <c:axId val="85641088"/>
      </c:lineChart>
      <c:catAx>
        <c:axId val="8543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641088"/>
        <c:crossesAt val="0"/>
        <c:lblAlgn val="ctr"/>
        <c:lblOffset val="100"/>
        <c:tickLblSkip val="1"/>
        <c:tickMarkSkip val="1"/>
      </c:catAx>
      <c:valAx>
        <c:axId val="8564108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43334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Diplomovaný nutriční terapeut   53-41-N/41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79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'4'!$B$15:$P$15</c:f>
              <c:numCache>
                <c:formatCode>#,##0</c:formatCode>
                <c:ptCount val="15"/>
                <c:pt idx="0">
                  <c:v>29973</c:v>
                </c:pt>
                <c:pt idx="1">
                  <c:v>0</c:v>
                </c:pt>
                <c:pt idx="2">
                  <c:v>0</c:v>
                </c:pt>
                <c:pt idx="3">
                  <c:v>26423</c:v>
                </c:pt>
                <c:pt idx="4">
                  <c:v>31351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31666</c:v>
                </c:pt>
                <c:pt idx="11">
                  <c:v>0</c:v>
                </c:pt>
                <c:pt idx="12">
                  <c:v>0</c:v>
                </c:pt>
                <c:pt idx="13">
                  <c:v>36379</c:v>
                </c:pt>
                <c:pt idx="14">
                  <c:v>31158</c:v>
                </c:pt>
              </c:numCache>
            </c:numRef>
          </c:val>
        </c:ser>
        <c:dLbls>
          <c:showVal val="1"/>
        </c:dLbls>
        <c:gapWidth val="60"/>
        <c:axId val="60898304"/>
        <c:axId val="60904576"/>
      </c:barChart>
      <c:lineChart>
        <c:grouping val="standard"/>
        <c:ser>
          <c:idx val="0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6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'4'!$B$23:$P$23</c:f>
              <c:numCache>
                <c:formatCode>#,##0</c:formatCode>
                <c:ptCount val="15"/>
                <c:pt idx="0">
                  <c:v>31682</c:v>
                </c:pt>
                <c:pt idx="1">
                  <c:v>0</c:v>
                </c:pt>
                <c:pt idx="2">
                  <c:v>0</c:v>
                </c:pt>
                <c:pt idx="3">
                  <c:v>26861</c:v>
                </c:pt>
                <c:pt idx="4">
                  <c:v>31362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31982</c:v>
                </c:pt>
                <c:pt idx="11">
                  <c:v>0</c:v>
                </c:pt>
                <c:pt idx="12">
                  <c:v>0</c:v>
                </c:pt>
                <c:pt idx="13">
                  <c:v>48911</c:v>
                </c:pt>
                <c:pt idx="14">
                  <c:v>34160</c:v>
                </c:pt>
              </c:numCache>
            </c:numRef>
          </c:val>
        </c:ser>
        <c:dLbls>
          <c:showVal val="1"/>
        </c:dLbls>
        <c:marker val="1"/>
        <c:axId val="60898304"/>
        <c:axId val="60904576"/>
      </c:lineChart>
      <c:catAx>
        <c:axId val="60898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04576"/>
        <c:crossesAt val="0"/>
        <c:lblAlgn val="ctr"/>
        <c:lblOffset val="100"/>
        <c:tickLblSkip val="1"/>
        <c:tickMarkSkip val="1"/>
      </c:catAx>
      <c:valAx>
        <c:axId val="60904576"/>
        <c:scaling>
          <c:orientation val="minMax"/>
          <c:max val="5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89830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nutriční terapeut   53-41-N/41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'4'!$B$13:$P$13</c:f>
              <c:numCache>
                <c:formatCode>#,##0</c:formatCode>
                <c:ptCount val="15"/>
                <c:pt idx="0">
                  <c:v>25134</c:v>
                </c:pt>
                <c:pt idx="1">
                  <c:v>0</c:v>
                </c:pt>
                <c:pt idx="2">
                  <c:v>0</c:v>
                </c:pt>
                <c:pt idx="3">
                  <c:v>23305</c:v>
                </c:pt>
                <c:pt idx="4">
                  <c:v>27313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26625</c:v>
                </c:pt>
                <c:pt idx="11">
                  <c:v>0</c:v>
                </c:pt>
                <c:pt idx="12">
                  <c:v>0</c:v>
                </c:pt>
                <c:pt idx="13">
                  <c:v>32150</c:v>
                </c:pt>
                <c:pt idx="14">
                  <c:v>26905</c:v>
                </c:pt>
              </c:numCache>
            </c:numRef>
          </c:val>
        </c:ser>
        <c:gapWidth val="60"/>
        <c:axId val="60923904"/>
        <c:axId val="60925824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'4'!$B$21:$P$21</c:f>
              <c:numCache>
                <c:formatCode>#,##0</c:formatCode>
                <c:ptCount val="15"/>
                <c:pt idx="0">
                  <c:v>26199</c:v>
                </c:pt>
                <c:pt idx="1">
                  <c:v>0</c:v>
                </c:pt>
                <c:pt idx="2">
                  <c:v>0</c:v>
                </c:pt>
                <c:pt idx="3">
                  <c:v>23397</c:v>
                </c:pt>
                <c:pt idx="4">
                  <c:v>27201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26873</c:v>
                </c:pt>
                <c:pt idx="11">
                  <c:v>0</c:v>
                </c:pt>
                <c:pt idx="12">
                  <c:v>0</c:v>
                </c:pt>
                <c:pt idx="13">
                  <c:v>44238</c:v>
                </c:pt>
                <c:pt idx="14">
                  <c:v>29582</c:v>
                </c:pt>
              </c:numCache>
            </c:numRef>
          </c:val>
        </c:ser>
        <c:marker val="1"/>
        <c:axId val="60923904"/>
        <c:axId val="60925824"/>
      </c:lineChart>
      <c:catAx>
        <c:axId val="60923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25824"/>
        <c:crossesAt val="0"/>
        <c:auto val="1"/>
        <c:lblAlgn val="ctr"/>
        <c:lblOffset val="100"/>
      </c:catAx>
      <c:valAx>
        <c:axId val="60925824"/>
        <c:scaling>
          <c:orientation val="minMax"/>
          <c:max val="4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2390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nutriční terapeut   53-41-N/41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'4'!$B$14:$P$14</c:f>
              <c:numCache>
                <c:formatCode>#,##0</c:formatCode>
                <c:ptCount val="15"/>
                <c:pt idx="0">
                  <c:v>4839</c:v>
                </c:pt>
                <c:pt idx="1">
                  <c:v>0</c:v>
                </c:pt>
                <c:pt idx="2">
                  <c:v>0</c:v>
                </c:pt>
                <c:pt idx="3">
                  <c:v>3118</c:v>
                </c:pt>
                <c:pt idx="4">
                  <c:v>4038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5041</c:v>
                </c:pt>
                <c:pt idx="11">
                  <c:v>0</c:v>
                </c:pt>
                <c:pt idx="12">
                  <c:v>0</c:v>
                </c:pt>
                <c:pt idx="13">
                  <c:v>4229</c:v>
                </c:pt>
                <c:pt idx="14">
                  <c:v>4253</c:v>
                </c:pt>
              </c:numCache>
            </c:numRef>
          </c:val>
        </c:ser>
        <c:gapWidth val="60"/>
        <c:axId val="60936960"/>
        <c:axId val="60938880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'4'!$B$22:$P$22</c:f>
              <c:numCache>
                <c:formatCode>#,##0</c:formatCode>
                <c:ptCount val="15"/>
                <c:pt idx="0">
                  <c:v>5483</c:v>
                </c:pt>
                <c:pt idx="1">
                  <c:v>0</c:v>
                </c:pt>
                <c:pt idx="2">
                  <c:v>0</c:v>
                </c:pt>
                <c:pt idx="3">
                  <c:v>3464</c:v>
                </c:pt>
                <c:pt idx="4">
                  <c:v>4161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5109</c:v>
                </c:pt>
                <c:pt idx="11">
                  <c:v>0</c:v>
                </c:pt>
                <c:pt idx="12">
                  <c:v>0</c:v>
                </c:pt>
                <c:pt idx="13">
                  <c:v>4673</c:v>
                </c:pt>
                <c:pt idx="14">
                  <c:v>4578</c:v>
                </c:pt>
              </c:numCache>
            </c:numRef>
          </c:val>
        </c:ser>
        <c:marker val="1"/>
        <c:axId val="60936960"/>
        <c:axId val="60938880"/>
      </c:lineChart>
      <c:catAx>
        <c:axId val="60936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38880"/>
        <c:crossesAt val="0"/>
        <c:auto val="1"/>
        <c:lblAlgn val="ctr"/>
        <c:lblOffset val="100"/>
      </c:catAx>
      <c:valAx>
        <c:axId val="60938880"/>
        <c:scaling>
          <c:orientation val="minMax"/>
          <c:max val="4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3696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Diplomovaný farmaceutický asistent  53-43-N/11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84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'5'!$B$15:$P$15</c:f>
              <c:numCache>
                <c:formatCode>#,##0</c:formatCode>
                <c:ptCount val="15"/>
                <c:pt idx="0">
                  <c:v>37043</c:v>
                </c:pt>
                <c:pt idx="1">
                  <c:v>37013</c:v>
                </c:pt>
                <c:pt idx="2">
                  <c:v>0</c:v>
                </c:pt>
                <c:pt idx="3">
                  <c:v>26423</c:v>
                </c:pt>
                <c:pt idx="4">
                  <c:v>37288</c:v>
                </c:pt>
                <c:pt idx="5">
                  <c:v>27642</c:v>
                </c:pt>
                <c:pt idx="6">
                  <c:v>0</c:v>
                </c:pt>
                <c:pt idx="7">
                  <c:v>32307</c:v>
                </c:pt>
                <c:pt idx="8">
                  <c:v>0</c:v>
                </c:pt>
                <c:pt idx="9">
                  <c:v>0</c:v>
                </c:pt>
                <c:pt idx="10">
                  <c:v>30679</c:v>
                </c:pt>
                <c:pt idx="11">
                  <c:v>33676</c:v>
                </c:pt>
                <c:pt idx="12">
                  <c:v>0</c:v>
                </c:pt>
                <c:pt idx="13">
                  <c:v>35505</c:v>
                </c:pt>
                <c:pt idx="14">
                  <c:v>33064</c:v>
                </c:pt>
              </c:numCache>
            </c:numRef>
          </c:val>
        </c:ser>
        <c:dLbls>
          <c:showVal val="1"/>
        </c:dLbls>
        <c:gapWidth val="60"/>
        <c:axId val="61032320"/>
        <c:axId val="61042688"/>
      </c:barChart>
      <c:lineChart>
        <c:grouping val="standard"/>
        <c:ser>
          <c:idx val="0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3.97225744815648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'5'!$B$23:$P$23</c:f>
              <c:numCache>
                <c:formatCode>#,##0</c:formatCode>
                <c:ptCount val="15"/>
                <c:pt idx="0">
                  <c:v>55604</c:v>
                </c:pt>
                <c:pt idx="1">
                  <c:v>37756</c:v>
                </c:pt>
                <c:pt idx="2">
                  <c:v>0</c:v>
                </c:pt>
                <c:pt idx="3">
                  <c:v>26861</c:v>
                </c:pt>
                <c:pt idx="4">
                  <c:v>36090</c:v>
                </c:pt>
                <c:pt idx="5">
                  <c:v>27914</c:v>
                </c:pt>
                <c:pt idx="6">
                  <c:v>0</c:v>
                </c:pt>
                <c:pt idx="7">
                  <c:v>33047</c:v>
                </c:pt>
                <c:pt idx="8">
                  <c:v>0</c:v>
                </c:pt>
                <c:pt idx="9">
                  <c:v>0</c:v>
                </c:pt>
                <c:pt idx="10">
                  <c:v>30986</c:v>
                </c:pt>
                <c:pt idx="11">
                  <c:v>33277</c:v>
                </c:pt>
                <c:pt idx="12">
                  <c:v>0</c:v>
                </c:pt>
                <c:pt idx="13">
                  <c:v>27257</c:v>
                </c:pt>
                <c:pt idx="14">
                  <c:v>34311</c:v>
                </c:pt>
              </c:numCache>
            </c:numRef>
          </c:val>
        </c:ser>
        <c:dLbls>
          <c:showVal val="1"/>
        </c:dLbls>
        <c:marker val="1"/>
        <c:axId val="61032320"/>
        <c:axId val="61042688"/>
      </c:lineChart>
      <c:catAx>
        <c:axId val="61032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042688"/>
        <c:crossesAt val="0"/>
        <c:lblAlgn val="ctr"/>
        <c:lblOffset val="100"/>
        <c:tickLblSkip val="1"/>
        <c:tickMarkSkip val="1"/>
      </c:catAx>
      <c:valAx>
        <c:axId val="61042688"/>
        <c:scaling>
          <c:orientation val="minMax"/>
          <c:max val="5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03232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farmaceutický asistent  53-43-N/11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'5'!$B$13:$P$13</c:f>
              <c:numCache>
                <c:formatCode>#,##0</c:formatCode>
                <c:ptCount val="15"/>
                <c:pt idx="0">
                  <c:v>29752</c:v>
                </c:pt>
                <c:pt idx="1">
                  <c:v>32114</c:v>
                </c:pt>
                <c:pt idx="2">
                  <c:v>0</c:v>
                </c:pt>
                <c:pt idx="3">
                  <c:v>23305</c:v>
                </c:pt>
                <c:pt idx="4">
                  <c:v>33197</c:v>
                </c:pt>
                <c:pt idx="5">
                  <c:v>24150</c:v>
                </c:pt>
                <c:pt idx="6">
                  <c:v>0</c:v>
                </c:pt>
                <c:pt idx="7">
                  <c:v>28853</c:v>
                </c:pt>
                <c:pt idx="8">
                  <c:v>0</c:v>
                </c:pt>
                <c:pt idx="9">
                  <c:v>0</c:v>
                </c:pt>
                <c:pt idx="10">
                  <c:v>25638</c:v>
                </c:pt>
                <c:pt idx="11">
                  <c:v>28022</c:v>
                </c:pt>
                <c:pt idx="12">
                  <c:v>0</c:v>
                </c:pt>
                <c:pt idx="13">
                  <c:v>31276</c:v>
                </c:pt>
                <c:pt idx="14">
                  <c:v>28479</c:v>
                </c:pt>
              </c:numCache>
            </c:numRef>
          </c:val>
        </c:ser>
        <c:gapWidth val="60"/>
        <c:axId val="61065856"/>
        <c:axId val="61149952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'5'!$B$21:$P$21</c:f>
              <c:numCache>
                <c:formatCode>#,##0</c:formatCode>
                <c:ptCount val="15"/>
                <c:pt idx="0">
                  <c:v>47342</c:v>
                </c:pt>
                <c:pt idx="1">
                  <c:v>32613</c:v>
                </c:pt>
                <c:pt idx="2">
                  <c:v>0</c:v>
                </c:pt>
                <c:pt idx="3">
                  <c:v>23397</c:v>
                </c:pt>
                <c:pt idx="4">
                  <c:v>31799</c:v>
                </c:pt>
                <c:pt idx="5">
                  <c:v>24066</c:v>
                </c:pt>
                <c:pt idx="6">
                  <c:v>0</c:v>
                </c:pt>
                <c:pt idx="7">
                  <c:v>29593</c:v>
                </c:pt>
                <c:pt idx="8">
                  <c:v>0</c:v>
                </c:pt>
                <c:pt idx="9">
                  <c:v>0</c:v>
                </c:pt>
                <c:pt idx="10">
                  <c:v>25877</c:v>
                </c:pt>
                <c:pt idx="11">
                  <c:v>28532</c:v>
                </c:pt>
                <c:pt idx="12">
                  <c:v>0</c:v>
                </c:pt>
                <c:pt idx="13">
                  <c:v>22584</c:v>
                </c:pt>
                <c:pt idx="14">
                  <c:v>29534</c:v>
                </c:pt>
              </c:numCache>
            </c:numRef>
          </c:val>
        </c:ser>
        <c:marker val="1"/>
        <c:axId val="61065856"/>
        <c:axId val="61149952"/>
      </c:lineChart>
      <c:catAx>
        <c:axId val="61065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149952"/>
        <c:crossesAt val="0"/>
        <c:auto val="1"/>
        <c:lblAlgn val="ctr"/>
        <c:lblOffset val="100"/>
      </c:catAx>
      <c:valAx>
        <c:axId val="61149952"/>
        <c:scaling>
          <c:orientation val="minMax"/>
          <c:max val="48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0658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farmaceutický asistent  53-43-N/11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'5'!$B$14:$P$14</c:f>
              <c:numCache>
                <c:formatCode>#,##0</c:formatCode>
                <c:ptCount val="15"/>
                <c:pt idx="0">
                  <c:v>7291</c:v>
                </c:pt>
                <c:pt idx="1">
                  <c:v>4899</c:v>
                </c:pt>
                <c:pt idx="2">
                  <c:v>0</c:v>
                </c:pt>
                <c:pt idx="3">
                  <c:v>3118</c:v>
                </c:pt>
                <c:pt idx="4">
                  <c:v>4091</c:v>
                </c:pt>
                <c:pt idx="5">
                  <c:v>3492</c:v>
                </c:pt>
                <c:pt idx="6">
                  <c:v>0</c:v>
                </c:pt>
                <c:pt idx="7">
                  <c:v>3454</c:v>
                </c:pt>
                <c:pt idx="8">
                  <c:v>0</c:v>
                </c:pt>
                <c:pt idx="9">
                  <c:v>0</c:v>
                </c:pt>
                <c:pt idx="10">
                  <c:v>5041</c:v>
                </c:pt>
                <c:pt idx="11">
                  <c:v>5654</c:v>
                </c:pt>
                <c:pt idx="12">
                  <c:v>0</c:v>
                </c:pt>
                <c:pt idx="13">
                  <c:v>4229</c:v>
                </c:pt>
                <c:pt idx="14">
                  <c:v>4585</c:v>
                </c:pt>
              </c:numCache>
            </c:numRef>
          </c:val>
        </c:ser>
        <c:gapWidth val="60"/>
        <c:axId val="61164928"/>
        <c:axId val="61183488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'5'!$B$22:$P$22</c:f>
              <c:numCache>
                <c:formatCode>#,##0</c:formatCode>
                <c:ptCount val="15"/>
                <c:pt idx="0">
                  <c:v>8262</c:v>
                </c:pt>
                <c:pt idx="1">
                  <c:v>5143</c:v>
                </c:pt>
                <c:pt idx="2">
                  <c:v>0</c:v>
                </c:pt>
                <c:pt idx="3">
                  <c:v>3464</c:v>
                </c:pt>
                <c:pt idx="4">
                  <c:v>4291</c:v>
                </c:pt>
                <c:pt idx="5">
                  <c:v>3848</c:v>
                </c:pt>
                <c:pt idx="6">
                  <c:v>0</c:v>
                </c:pt>
                <c:pt idx="7">
                  <c:v>3454</c:v>
                </c:pt>
                <c:pt idx="8">
                  <c:v>0</c:v>
                </c:pt>
                <c:pt idx="9">
                  <c:v>0</c:v>
                </c:pt>
                <c:pt idx="10">
                  <c:v>5109</c:v>
                </c:pt>
                <c:pt idx="11">
                  <c:v>4745</c:v>
                </c:pt>
                <c:pt idx="12">
                  <c:v>0</c:v>
                </c:pt>
                <c:pt idx="13">
                  <c:v>4673</c:v>
                </c:pt>
                <c:pt idx="14">
                  <c:v>4777</c:v>
                </c:pt>
              </c:numCache>
            </c:numRef>
          </c:val>
        </c:ser>
        <c:marker val="1"/>
        <c:axId val="61164928"/>
        <c:axId val="61183488"/>
      </c:lineChart>
      <c:catAx>
        <c:axId val="61164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183488"/>
        <c:crossesAt val="0"/>
        <c:auto val="1"/>
        <c:lblAlgn val="ctr"/>
        <c:lblOffset val="100"/>
      </c:catAx>
      <c:valAx>
        <c:axId val="61183488"/>
        <c:scaling>
          <c:orientation val="minMax"/>
          <c:max val="48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16492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Cestovní ruch  65-43-N/01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79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'6'!$A$8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'6'!$B$15:$P$15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35185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25310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30248</c:v>
                </c:pt>
              </c:numCache>
            </c:numRef>
          </c:val>
        </c:ser>
        <c:dLbls>
          <c:showVal val="1"/>
        </c:dLbls>
        <c:gapWidth val="60"/>
        <c:axId val="61264640"/>
        <c:axId val="61266560"/>
      </c:barChart>
      <c:lineChart>
        <c:grouping val="standard"/>
        <c:ser>
          <c:idx val="0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6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'6'!$B$23:$P$23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28005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28005</c:v>
                </c:pt>
              </c:numCache>
            </c:numRef>
          </c:val>
        </c:ser>
        <c:dLbls>
          <c:showVal val="1"/>
        </c:dLbls>
        <c:marker val="1"/>
        <c:axId val="61264640"/>
        <c:axId val="61266560"/>
      </c:lineChart>
      <c:catAx>
        <c:axId val="61264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266560"/>
        <c:crossesAt val="0"/>
        <c:lblAlgn val="ctr"/>
        <c:lblOffset val="100"/>
        <c:tickLblSkip val="1"/>
        <c:tickMarkSkip val="1"/>
      </c:catAx>
      <c:valAx>
        <c:axId val="61266560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26464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Cestovní ruch  65-43-N/01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'6'!$A$13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'6'!$B$13:$P$13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30660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21805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26233</c:v>
                </c:pt>
              </c:numCache>
            </c:numRef>
          </c:val>
        </c:ser>
        <c:gapWidth val="60"/>
        <c:axId val="61486592"/>
        <c:axId val="61488512"/>
      </c:barChart>
      <c:lineChart>
        <c:grouping val="standard"/>
        <c:ser>
          <c:idx val="1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'6'!$B$21:$P$21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24453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24453</c:v>
                </c:pt>
              </c:numCache>
            </c:numRef>
          </c:val>
        </c:ser>
        <c:marker val="1"/>
        <c:axId val="61486592"/>
        <c:axId val="61488512"/>
      </c:lineChart>
      <c:catAx>
        <c:axId val="6148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488512"/>
        <c:crossesAt val="0"/>
        <c:auto val="1"/>
        <c:lblAlgn val="ctr"/>
        <c:lblOffset val="100"/>
      </c:catAx>
      <c:valAx>
        <c:axId val="614885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4865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Cestovní ruch  65-43-N/01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'6'!$A$14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'6'!$B$14:$P$14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4525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3505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4015</c:v>
                </c:pt>
              </c:numCache>
            </c:numRef>
          </c:val>
        </c:ser>
        <c:gapWidth val="60"/>
        <c:axId val="61556608"/>
        <c:axId val="61575168"/>
      </c:barChart>
      <c:lineChart>
        <c:grouping val="standard"/>
        <c:ser>
          <c:idx val="1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'6'!$B$22:$P$22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3552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3552</c:v>
                </c:pt>
              </c:numCache>
            </c:numRef>
          </c:val>
        </c:ser>
        <c:marker val="1"/>
        <c:axId val="61556608"/>
        <c:axId val="61575168"/>
      </c:lineChart>
      <c:catAx>
        <c:axId val="6155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75168"/>
        <c:crossesAt val="0"/>
        <c:auto val="1"/>
        <c:lblAlgn val="ctr"/>
        <c:lblOffset val="100"/>
      </c:catAx>
      <c:valAx>
        <c:axId val="615751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566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Pedagogika specifických činností ve volném čase  75-31-N/02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84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'7'!$A$8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'7'!$B$15:$P$15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23282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23282</c:v>
                </c:pt>
              </c:numCache>
            </c:numRef>
          </c:val>
        </c:ser>
        <c:dLbls>
          <c:showVal val="1"/>
        </c:dLbls>
        <c:gapWidth val="60"/>
        <c:axId val="62044800"/>
        <c:axId val="62051072"/>
      </c:barChart>
      <c:lineChart>
        <c:grouping val="standard"/>
        <c:ser>
          <c:idx val="0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81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'7'!$B$23:$P$23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25555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25555</c:v>
                </c:pt>
              </c:numCache>
            </c:numRef>
          </c:val>
        </c:ser>
        <c:dLbls>
          <c:showVal val="1"/>
        </c:dLbls>
        <c:marker val="1"/>
        <c:axId val="62044800"/>
        <c:axId val="62051072"/>
      </c:lineChart>
      <c:catAx>
        <c:axId val="62044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51072"/>
        <c:crossesAt val="0"/>
        <c:lblAlgn val="ctr"/>
        <c:lblOffset val="100"/>
        <c:tickLblSkip val="1"/>
        <c:tickMarkSkip val="1"/>
      </c:catAx>
      <c:valAx>
        <c:axId val="62051072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4480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Diplomovaná všeobecná sestra  53-41-N/11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'1'!$B$13:$P$13</c:f>
              <c:numCache>
                <c:formatCode>#,##0</c:formatCode>
                <c:ptCount val="15"/>
                <c:pt idx="0">
                  <c:v>24849</c:v>
                </c:pt>
                <c:pt idx="1">
                  <c:v>34882</c:v>
                </c:pt>
                <c:pt idx="2">
                  <c:v>31835</c:v>
                </c:pt>
                <c:pt idx="3">
                  <c:v>23305</c:v>
                </c:pt>
                <c:pt idx="4">
                  <c:v>35838</c:v>
                </c:pt>
                <c:pt idx="5">
                  <c:v>24150</c:v>
                </c:pt>
                <c:pt idx="6">
                  <c:v>30289</c:v>
                </c:pt>
                <c:pt idx="7">
                  <c:v>29340</c:v>
                </c:pt>
                <c:pt idx="8">
                  <c:v>0</c:v>
                </c:pt>
                <c:pt idx="9">
                  <c:v>32346</c:v>
                </c:pt>
                <c:pt idx="10">
                  <c:v>29926</c:v>
                </c:pt>
                <c:pt idx="11">
                  <c:v>31060</c:v>
                </c:pt>
                <c:pt idx="12">
                  <c:v>27298</c:v>
                </c:pt>
                <c:pt idx="13">
                  <c:v>28291</c:v>
                </c:pt>
                <c:pt idx="14">
                  <c:v>29493</c:v>
                </c:pt>
              </c:numCache>
            </c:numRef>
          </c:val>
        </c:ser>
        <c:gapWidth val="60"/>
        <c:axId val="168995072"/>
        <c:axId val="170623744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'1'!$B$21:$P$21</c:f>
              <c:numCache>
                <c:formatCode>#,##0</c:formatCode>
                <c:ptCount val="15"/>
                <c:pt idx="0">
                  <c:v>30753</c:v>
                </c:pt>
                <c:pt idx="1">
                  <c:v>35424</c:v>
                </c:pt>
                <c:pt idx="2">
                  <c:v>31836</c:v>
                </c:pt>
                <c:pt idx="3">
                  <c:v>23397</c:v>
                </c:pt>
                <c:pt idx="4">
                  <c:v>36089</c:v>
                </c:pt>
                <c:pt idx="5">
                  <c:v>24066</c:v>
                </c:pt>
                <c:pt idx="6">
                  <c:v>19400</c:v>
                </c:pt>
                <c:pt idx="7">
                  <c:v>30093</c:v>
                </c:pt>
                <c:pt idx="8">
                  <c:v>0</c:v>
                </c:pt>
                <c:pt idx="9">
                  <c:v>32720</c:v>
                </c:pt>
                <c:pt idx="10">
                  <c:v>31570</c:v>
                </c:pt>
                <c:pt idx="11">
                  <c:v>31626</c:v>
                </c:pt>
                <c:pt idx="12">
                  <c:v>24742</c:v>
                </c:pt>
                <c:pt idx="13">
                  <c:v>31433</c:v>
                </c:pt>
                <c:pt idx="14">
                  <c:v>29473</c:v>
                </c:pt>
              </c:numCache>
            </c:numRef>
          </c:val>
        </c:ser>
        <c:marker val="1"/>
        <c:axId val="168995072"/>
        <c:axId val="170623744"/>
      </c:lineChart>
      <c:catAx>
        <c:axId val="16899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70623744"/>
        <c:crossesAt val="0"/>
        <c:auto val="1"/>
        <c:lblAlgn val="ctr"/>
        <c:lblOffset val="100"/>
      </c:catAx>
      <c:valAx>
        <c:axId val="17062374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6899507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Pedagogika specifických činností ve volném čase  75-31-N/02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'7'!$A$13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'7'!$B$13:$P$13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19661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19661</c:v>
                </c:pt>
              </c:numCache>
            </c:numRef>
          </c:val>
        </c:ser>
        <c:gapWidth val="60"/>
        <c:axId val="62070144"/>
        <c:axId val="62080512"/>
      </c:barChart>
      <c:lineChart>
        <c:grouping val="standard"/>
        <c:ser>
          <c:idx val="1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'7'!$B$21:$P$21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21843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21843</c:v>
                </c:pt>
              </c:numCache>
            </c:numRef>
          </c:val>
        </c:ser>
        <c:marker val="1"/>
        <c:axId val="62070144"/>
        <c:axId val="62080512"/>
      </c:lineChart>
      <c:catAx>
        <c:axId val="62070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80512"/>
        <c:crossesAt val="0"/>
        <c:auto val="1"/>
        <c:lblAlgn val="ctr"/>
        <c:lblOffset val="100"/>
      </c:catAx>
      <c:valAx>
        <c:axId val="620805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701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Pedagogika specifických činností ve volném čase  75-31-N/02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'7'!$A$14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'7'!$B$14:$P$14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3621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3621</c:v>
                </c:pt>
              </c:numCache>
            </c:numRef>
          </c:val>
        </c:ser>
        <c:gapWidth val="60"/>
        <c:axId val="62112128"/>
        <c:axId val="62114048"/>
      </c:barChart>
      <c:lineChart>
        <c:grouping val="standard"/>
        <c:ser>
          <c:idx val="1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'7'!$B$22:$P$22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3712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3712</c:v>
                </c:pt>
              </c:numCache>
            </c:numRef>
          </c:val>
        </c:ser>
        <c:marker val="1"/>
        <c:axId val="62112128"/>
        <c:axId val="62114048"/>
      </c:lineChart>
      <c:catAx>
        <c:axId val="6211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114048"/>
        <c:crossesAt val="0"/>
        <c:auto val="1"/>
        <c:lblAlgn val="ctr"/>
        <c:lblOffset val="100"/>
      </c:catAx>
      <c:valAx>
        <c:axId val="6211404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11212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Sociální práce  75-32-N/01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84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'8'!$A$8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'8'!$B$15:$P$15</c:f>
              <c:numCache>
                <c:formatCode>#,##0</c:formatCode>
                <c:ptCount val="15"/>
                <c:pt idx="0">
                  <c:v>27723</c:v>
                </c:pt>
                <c:pt idx="1">
                  <c:v>0</c:v>
                </c:pt>
                <c:pt idx="2">
                  <c:v>25892</c:v>
                </c:pt>
                <c:pt idx="3">
                  <c:v>25260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23282</c:v>
                </c:pt>
                <c:pt idx="9">
                  <c:v>0</c:v>
                </c:pt>
                <c:pt idx="10">
                  <c:v>27841</c:v>
                </c:pt>
                <c:pt idx="11">
                  <c:v>0</c:v>
                </c:pt>
                <c:pt idx="12">
                  <c:v>0</c:v>
                </c:pt>
                <c:pt idx="13">
                  <c:v>26093</c:v>
                </c:pt>
                <c:pt idx="14">
                  <c:v>26015</c:v>
                </c:pt>
              </c:numCache>
            </c:numRef>
          </c:val>
        </c:ser>
        <c:dLbls>
          <c:showVal val="1"/>
        </c:dLbls>
        <c:gapWidth val="60"/>
        <c:axId val="62277120"/>
        <c:axId val="62279040"/>
      </c:barChart>
      <c:lineChart>
        <c:grouping val="standard"/>
        <c:ser>
          <c:idx val="0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81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'8'!$B$23:$P$23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26079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27520</c:v>
                </c:pt>
                <c:pt idx="11">
                  <c:v>0</c:v>
                </c:pt>
                <c:pt idx="12">
                  <c:v>0</c:v>
                </c:pt>
                <c:pt idx="13">
                  <c:v>26503</c:v>
                </c:pt>
                <c:pt idx="14">
                  <c:v>26700</c:v>
                </c:pt>
              </c:numCache>
            </c:numRef>
          </c:val>
        </c:ser>
        <c:dLbls>
          <c:showVal val="1"/>
        </c:dLbls>
        <c:marker val="1"/>
        <c:axId val="62277120"/>
        <c:axId val="62279040"/>
      </c:lineChart>
      <c:catAx>
        <c:axId val="6227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79040"/>
        <c:crossesAt val="0"/>
        <c:lblAlgn val="ctr"/>
        <c:lblOffset val="100"/>
        <c:tickLblSkip val="1"/>
        <c:tickMarkSkip val="1"/>
      </c:catAx>
      <c:valAx>
        <c:axId val="62279040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27712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práce  75-32-N/01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'8'!$A$13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'8'!$B$13:$P$13</c:f>
              <c:numCache>
                <c:formatCode>#,##0</c:formatCode>
                <c:ptCount val="15"/>
                <c:pt idx="0">
                  <c:v>23008</c:v>
                </c:pt>
                <c:pt idx="1">
                  <c:v>0</c:v>
                </c:pt>
                <c:pt idx="2">
                  <c:v>22961</c:v>
                </c:pt>
                <c:pt idx="3">
                  <c:v>22142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19661</c:v>
                </c:pt>
                <c:pt idx="9">
                  <c:v>0</c:v>
                </c:pt>
                <c:pt idx="10">
                  <c:v>24022</c:v>
                </c:pt>
                <c:pt idx="11">
                  <c:v>0</c:v>
                </c:pt>
                <c:pt idx="12">
                  <c:v>0</c:v>
                </c:pt>
                <c:pt idx="13">
                  <c:v>21864</c:v>
                </c:pt>
                <c:pt idx="14">
                  <c:v>22276</c:v>
                </c:pt>
              </c:numCache>
            </c:numRef>
          </c:val>
        </c:ser>
        <c:gapWidth val="60"/>
        <c:axId val="62298368"/>
        <c:axId val="62411136"/>
      </c:barChart>
      <c:lineChart>
        <c:grouping val="standard"/>
        <c:ser>
          <c:idx val="1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'8'!$B$21:$P$21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22961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23649</c:v>
                </c:pt>
                <c:pt idx="11">
                  <c:v>0</c:v>
                </c:pt>
                <c:pt idx="12">
                  <c:v>0</c:v>
                </c:pt>
                <c:pt idx="13">
                  <c:v>21830</c:v>
                </c:pt>
                <c:pt idx="14">
                  <c:v>22813</c:v>
                </c:pt>
              </c:numCache>
            </c:numRef>
          </c:val>
        </c:ser>
        <c:marker val="1"/>
        <c:axId val="62298368"/>
        <c:axId val="62411136"/>
      </c:lineChart>
      <c:catAx>
        <c:axId val="62298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411136"/>
        <c:crossesAt val="0"/>
        <c:auto val="1"/>
        <c:lblAlgn val="ctr"/>
        <c:lblOffset val="100"/>
      </c:catAx>
      <c:valAx>
        <c:axId val="6241113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29836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práce  75-32-N/01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'8'!$A$14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'8'!$B$14:$P$14</c:f>
              <c:numCache>
                <c:formatCode>#,##0</c:formatCode>
                <c:ptCount val="15"/>
                <c:pt idx="0">
                  <c:v>4715</c:v>
                </c:pt>
                <c:pt idx="1">
                  <c:v>0</c:v>
                </c:pt>
                <c:pt idx="2">
                  <c:v>2931</c:v>
                </c:pt>
                <c:pt idx="3">
                  <c:v>3118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3621</c:v>
                </c:pt>
                <c:pt idx="9">
                  <c:v>0</c:v>
                </c:pt>
                <c:pt idx="10">
                  <c:v>3819</c:v>
                </c:pt>
                <c:pt idx="11">
                  <c:v>0</c:v>
                </c:pt>
                <c:pt idx="12">
                  <c:v>0</c:v>
                </c:pt>
                <c:pt idx="13">
                  <c:v>4229</c:v>
                </c:pt>
                <c:pt idx="14">
                  <c:v>3739</c:v>
                </c:pt>
              </c:numCache>
            </c:numRef>
          </c:val>
        </c:ser>
        <c:gapWidth val="60"/>
        <c:axId val="67140224"/>
        <c:axId val="69726976"/>
      </c:barChart>
      <c:lineChart>
        <c:grouping val="standard"/>
        <c:ser>
          <c:idx val="1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'8'!$B$22:$P$22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3118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3871</c:v>
                </c:pt>
                <c:pt idx="11">
                  <c:v>0</c:v>
                </c:pt>
                <c:pt idx="12">
                  <c:v>0</c:v>
                </c:pt>
                <c:pt idx="13">
                  <c:v>4673</c:v>
                </c:pt>
                <c:pt idx="14">
                  <c:v>3887</c:v>
                </c:pt>
              </c:numCache>
            </c:numRef>
          </c:val>
        </c:ser>
        <c:marker val="1"/>
        <c:axId val="67140224"/>
        <c:axId val="69726976"/>
      </c:lineChart>
      <c:catAx>
        <c:axId val="67140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9726976"/>
        <c:crossesAt val="0"/>
        <c:auto val="1"/>
        <c:lblAlgn val="ctr"/>
        <c:lblOffset val="100"/>
      </c:catAx>
      <c:valAx>
        <c:axId val="6972697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71402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Sociální pedagogika  75-32-N/06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87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'9'!$A$8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'9'!$B$15:$P$15</c:f>
              <c:numCache>
                <c:formatCode>#,##0</c:formatCode>
                <c:ptCount val="15"/>
                <c:pt idx="0">
                  <c:v>29564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20270</c:v>
                </c:pt>
                <c:pt idx="13">
                  <c:v>0</c:v>
                </c:pt>
                <c:pt idx="14">
                  <c:v>24917</c:v>
                </c:pt>
              </c:numCache>
            </c:numRef>
          </c:val>
        </c:ser>
        <c:dLbls>
          <c:showVal val="1"/>
        </c:dLbls>
        <c:gapWidth val="60"/>
        <c:axId val="71212416"/>
        <c:axId val="71226880"/>
      </c:barChart>
      <c:lineChart>
        <c:grouping val="standard"/>
        <c:ser>
          <c:idx val="0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98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'9'!$B$23:$P$23</c:f>
              <c:numCache>
                <c:formatCode>#,##0</c:formatCode>
                <c:ptCount val="15"/>
                <c:pt idx="0">
                  <c:v>30074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23522</c:v>
                </c:pt>
                <c:pt idx="13">
                  <c:v>0</c:v>
                </c:pt>
                <c:pt idx="14">
                  <c:v>26798</c:v>
                </c:pt>
              </c:numCache>
            </c:numRef>
          </c:val>
        </c:ser>
        <c:dLbls>
          <c:showVal val="1"/>
        </c:dLbls>
        <c:marker val="1"/>
        <c:axId val="71212416"/>
        <c:axId val="71226880"/>
      </c:lineChart>
      <c:catAx>
        <c:axId val="7121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26880"/>
        <c:crossesAt val="0"/>
        <c:lblAlgn val="ctr"/>
        <c:lblOffset val="100"/>
        <c:tickLblSkip val="1"/>
        <c:tickMarkSkip val="1"/>
      </c:catAx>
      <c:valAx>
        <c:axId val="71226880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21241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pedagogika  75-32-N/06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'9'!$A$13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'9'!$B$13:$P$13</c:f>
              <c:numCache>
                <c:formatCode>#,##0</c:formatCode>
                <c:ptCount val="15"/>
                <c:pt idx="0">
                  <c:v>24849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16319</c:v>
                </c:pt>
                <c:pt idx="13">
                  <c:v>0</c:v>
                </c:pt>
                <c:pt idx="14">
                  <c:v>20584</c:v>
                </c:pt>
              </c:numCache>
            </c:numRef>
          </c:val>
        </c:ser>
        <c:gapWidth val="60"/>
        <c:axId val="71246208"/>
        <c:axId val="71248128"/>
      </c:barChart>
      <c:lineChart>
        <c:grouping val="standard"/>
        <c:ser>
          <c:idx val="1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'9'!$B$21:$P$21</c:f>
              <c:numCache>
                <c:formatCode>#,##0</c:formatCode>
                <c:ptCount val="15"/>
                <c:pt idx="0">
                  <c:v>24732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19794</c:v>
                </c:pt>
                <c:pt idx="13">
                  <c:v>0</c:v>
                </c:pt>
                <c:pt idx="14">
                  <c:v>22263</c:v>
                </c:pt>
              </c:numCache>
            </c:numRef>
          </c:val>
        </c:ser>
        <c:marker val="1"/>
        <c:axId val="71246208"/>
        <c:axId val="71248128"/>
      </c:lineChart>
      <c:catAx>
        <c:axId val="71246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48128"/>
        <c:crossesAt val="0"/>
        <c:auto val="1"/>
        <c:lblAlgn val="ctr"/>
        <c:lblOffset val="100"/>
      </c:catAx>
      <c:valAx>
        <c:axId val="7124812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462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pedagogika  75-32-N/06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'9'!$A$14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'9'!$B$14:$P$14</c:f>
              <c:numCache>
                <c:formatCode>#,##0</c:formatCode>
                <c:ptCount val="15"/>
                <c:pt idx="0">
                  <c:v>4715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3951</c:v>
                </c:pt>
                <c:pt idx="13">
                  <c:v>0</c:v>
                </c:pt>
                <c:pt idx="14">
                  <c:v>4333</c:v>
                </c:pt>
              </c:numCache>
            </c:numRef>
          </c:val>
        </c:ser>
        <c:gapWidth val="60"/>
        <c:axId val="71275264"/>
        <c:axId val="71277184"/>
      </c:barChart>
      <c:lineChart>
        <c:grouping val="standard"/>
        <c:ser>
          <c:idx val="1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'9'!$B$22:$P$22</c:f>
              <c:numCache>
                <c:formatCode>#,##0</c:formatCode>
                <c:ptCount val="15"/>
                <c:pt idx="0">
                  <c:v>5342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3728</c:v>
                </c:pt>
                <c:pt idx="13">
                  <c:v>0</c:v>
                </c:pt>
                <c:pt idx="14">
                  <c:v>4535</c:v>
                </c:pt>
              </c:numCache>
            </c:numRef>
          </c:val>
        </c:ser>
        <c:marker val="1"/>
        <c:axId val="71275264"/>
        <c:axId val="71277184"/>
      </c:lineChart>
      <c:catAx>
        <c:axId val="71275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77184"/>
        <c:crossesAt val="0"/>
        <c:auto val="1"/>
        <c:lblAlgn val="ctr"/>
        <c:lblOffset val="100"/>
      </c:catAx>
      <c:valAx>
        <c:axId val="7127718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752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Sociální práce  75-41-N/002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89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'10'!$A$8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'10'!$B$15:$P$15</c:f>
              <c:numCache>
                <c:formatCode>#,##0</c:formatCode>
                <c:ptCount val="15"/>
                <c:pt idx="0">
                  <c:v>26836</c:v>
                </c:pt>
                <c:pt idx="1">
                  <c:v>0</c:v>
                </c:pt>
                <c:pt idx="2">
                  <c:v>25892</c:v>
                </c:pt>
                <c:pt idx="3">
                  <c:v>25260</c:v>
                </c:pt>
                <c:pt idx="4">
                  <c:v>23746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23282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26093</c:v>
                </c:pt>
                <c:pt idx="14">
                  <c:v>25185</c:v>
                </c:pt>
              </c:numCache>
            </c:numRef>
          </c:val>
        </c:ser>
        <c:dLbls>
          <c:showVal val="1"/>
        </c:dLbls>
        <c:gapWidth val="60"/>
        <c:axId val="72353280"/>
        <c:axId val="72355200"/>
      </c:barChart>
      <c:lineChart>
        <c:grouping val="standard"/>
        <c:ser>
          <c:idx val="0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319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'10'!$B$23:$P$23</c:f>
              <c:numCache>
                <c:formatCode>#,##0</c:formatCode>
                <c:ptCount val="15"/>
                <c:pt idx="0">
                  <c:v>23366</c:v>
                </c:pt>
                <c:pt idx="1">
                  <c:v>0</c:v>
                </c:pt>
                <c:pt idx="2">
                  <c:v>26079</c:v>
                </c:pt>
                <c:pt idx="3">
                  <c:v>25693</c:v>
                </c:pt>
                <c:pt idx="4">
                  <c:v>26706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23419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25151</c:v>
                </c:pt>
                <c:pt idx="14">
                  <c:v>25069</c:v>
                </c:pt>
              </c:numCache>
            </c:numRef>
          </c:val>
        </c:ser>
        <c:dLbls>
          <c:showVal val="1"/>
        </c:dLbls>
        <c:marker val="1"/>
        <c:axId val="72353280"/>
        <c:axId val="72355200"/>
      </c:lineChart>
      <c:catAx>
        <c:axId val="72353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55200"/>
        <c:crossesAt val="0"/>
        <c:lblAlgn val="ctr"/>
        <c:lblOffset val="100"/>
        <c:tickLblSkip val="1"/>
        <c:tickMarkSkip val="1"/>
      </c:catAx>
      <c:valAx>
        <c:axId val="72355200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35328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práce  75-41-N/002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'10'!$A$13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'10'!$B$13:$P$13</c:f>
              <c:numCache>
                <c:formatCode>#,##0</c:formatCode>
                <c:ptCount val="15"/>
                <c:pt idx="0">
                  <c:v>20707</c:v>
                </c:pt>
                <c:pt idx="1">
                  <c:v>0</c:v>
                </c:pt>
                <c:pt idx="2">
                  <c:v>22961</c:v>
                </c:pt>
                <c:pt idx="3">
                  <c:v>22142</c:v>
                </c:pt>
                <c:pt idx="4">
                  <c:v>19878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19661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21864</c:v>
                </c:pt>
                <c:pt idx="14">
                  <c:v>21202</c:v>
                </c:pt>
              </c:numCache>
            </c:numRef>
          </c:val>
        </c:ser>
        <c:gapWidth val="60"/>
        <c:axId val="72374528"/>
        <c:axId val="72393088"/>
      </c:barChart>
      <c:lineChart>
        <c:grouping val="standard"/>
        <c:ser>
          <c:idx val="1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'10'!$B$21:$P$21</c:f>
              <c:numCache>
                <c:formatCode>#,##0</c:formatCode>
                <c:ptCount val="15"/>
                <c:pt idx="0">
                  <c:v>18736</c:v>
                </c:pt>
                <c:pt idx="1">
                  <c:v>0</c:v>
                </c:pt>
                <c:pt idx="2">
                  <c:v>22961</c:v>
                </c:pt>
                <c:pt idx="3">
                  <c:v>22229</c:v>
                </c:pt>
                <c:pt idx="4">
                  <c:v>22728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19707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20478</c:v>
                </c:pt>
                <c:pt idx="14">
                  <c:v>21140</c:v>
                </c:pt>
              </c:numCache>
            </c:numRef>
          </c:val>
        </c:ser>
        <c:marker val="1"/>
        <c:axId val="72374528"/>
        <c:axId val="72393088"/>
      </c:lineChart>
      <c:catAx>
        <c:axId val="7237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393088"/>
        <c:crossesAt val="0"/>
        <c:auto val="1"/>
        <c:lblAlgn val="ctr"/>
        <c:lblOffset val="100"/>
      </c:catAx>
      <c:valAx>
        <c:axId val="7239308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37452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83"/>
          <c:y val="0.31927055360854595"/>
          <c:w val="5.413330173673598E-2"/>
          <c:h val="3.260115606936438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Diplomovaná všeobecná sestra  53-41-N/11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'1'!$B$14:$P$14</c:f>
              <c:numCache>
                <c:formatCode>#,##0</c:formatCode>
                <c:ptCount val="15"/>
                <c:pt idx="0">
                  <c:v>7355</c:v>
                </c:pt>
                <c:pt idx="1">
                  <c:v>4899</c:v>
                </c:pt>
                <c:pt idx="2">
                  <c:v>4516</c:v>
                </c:pt>
                <c:pt idx="3">
                  <c:v>3118</c:v>
                </c:pt>
                <c:pt idx="4">
                  <c:v>4361</c:v>
                </c:pt>
                <c:pt idx="5">
                  <c:v>3492</c:v>
                </c:pt>
                <c:pt idx="6">
                  <c:v>2994</c:v>
                </c:pt>
                <c:pt idx="7">
                  <c:v>3454</c:v>
                </c:pt>
                <c:pt idx="8">
                  <c:v>0</c:v>
                </c:pt>
                <c:pt idx="9">
                  <c:v>4668</c:v>
                </c:pt>
                <c:pt idx="10">
                  <c:v>5041</c:v>
                </c:pt>
                <c:pt idx="11">
                  <c:v>5654</c:v>
                </c:pt>
                <c:pt idx="12">
                  <c:v>3951</c:v>
                </c:pt>
                <c:pt idx="13">
                  <c:v>4229</c:v>
                </c:pt>
                <c:pt idx="14">
                  <c:v>4441</c:v>
                </c:pt>
              </c:numCache>
            </c:numRef>
          </c:val>
        </c:ser>
        <c:gapWidth val="60"/>
        <c:axId val="56967552"/>
        <c:axId val="56969472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'1'!$B$22:$P$22</c:f>
              <c:numCache>
                <c:formatCode>#,##0</c:formatCode>
                <c:ptCount val="15"/>
                <c:pt idx="0">
                  <c:v>7763</c:v>
                </c:pt>
                <c:pt idx="1">
                  <c:v>5143</c:v>
                </c:pt>
                <c:pt idx="2">
                  <c:v>4804</c:v>
                </c:pt>
                <c:pt idx="3">
                  <c:v>3464</c:v>
                </c:pt>
                <c:pt idx="4">
                  <c:v>4442</c:v>
                </c:pt>
                <c:pt idx="5">
                  <c:v>3848</c:v>
                </c:pt>
                <c:pt idx="6">
                  <c:v>2765</c:v>
                </c:pt>
                <c:pt idx="7">
                  <c:v>3454</c:v>
                </c:pt>
                <c:pt idx="8">
                  <c:v>0</c:v>
                </c:pt>
                <c:pt idx="9">
                  <c:v>4775</c:v>
                </c:pt>
                <c:pt idx="10">
                  <c:v>5109</c:v>
                </c:pt>
                <c:pt idx="11">
                  <c:v>4745</c:v>
                </c:pt>
                <c:pt idx="12">
                  <c:v>5326</c:v>
                </c:pt>
                <c:pt idx="13">
                  <c:v>4673</c:v>
                </c:pt>
                <c:pt idx="14">
                  <c:v>4639</c:v>
                </c:pt>
              </c:numCache>
            </c:numRef>
          </c:val>
        </c:ser>
        <c:marker val="1"/>
        <c:axId val="56967552"/>
        <c:axId val="56969472"/>
      </c:lineChart>
      <c:catAx>
        <c:axId val="56967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69472"/>
        <c:crossesAt val="0"/>
        <c:auto val="1"/>
        <c:lblAlgn val="ctr"/>
        <c:lblOffset val="100"/>
      </c:catAx>
      <c:valAx>
        <c:axId val="5696947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696755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práce  75-41-N/002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'10'!$A$14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'10'!$B$14:$P$14</c:f>
              <c:numCache>
                <c:formatCode>#,##0</c:formatCode>
                <c:ptCount val="15"/>
                <c:pt idx="0">
                  <c:v>6129</c:v>
                </c:pt>
                <c:pt idx="1">
                  <c:v>0</c:v>
                </c:pt>
                <c:pt idx="2">
                  <c:v>2931</c:v>
                </c:pt>
                <c:pt idx="3">
                  <c:v>3118</c:v>
                </c:pt>
                <c:pt idx="4">
                  <c:v>3868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3621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4229</c:v>
                </c:pt>
                <c:pt idx="14">
                  <c:v>3983</c:v>
                </c:pt>
              </c:numCache>
            </c:numRef>
          </c:val>
        </c:ser>
        <c:gapWidth val="60"/>
        <c:axId val="73927296"/>
        <c:axId val="73945856"/>
      </c:barChart>
      <c:lineChart>
        <c:grouping val="standard"/>
        <c:ser>
          <c:idx val="1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'10'!$B$22:$P$22</c:f>
              <c:numCache>
                <c:formatCode>#,##0</c:formatCode>
                <c:ptCount val="15"/>
                <c:pt idx="0">
                  <c:v>4630</c:v>
                </c:pt>
                <c:pt idx="1">
                  <c:v>0</c:v>
                </c:pt>
                <c:pt idx="2">
                  <c:v>3118</c:v>
                </c:pt>
                <c:pt idx="3">
                  <c:v>3464</c:v>
                </c:pt>
                <c:pt idx="4">
                  <c:v>3978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3712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4673</c:v>
                </c:pt>
                <c:pt idx="14">
                  <c:v>3929</c:v>
                </c:pt>
              </c:numCache>
            </c:numRef>
          </c:val>
        </c:ser>
        <c:marker val="1"/>
        <c:axId val="73927296"/>
        <c:axId val="73945856"/>
      </c:lineChart>
      <c:catAx>
        <c:axId val="7392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45856"/>
        <c:crossesAt val="0"/>
        <c:auto val="1"/>
        <c:lblAlgn val="ctr"/>
        <c:lblOffset val="100"/>
      </c:catAx>
      <c:valAx>
        <c:axId val="7394585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39272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83"/>
          <c:y val="0.31927055360854595"/>
          <c:w val="5.413330173673598E-2"/>
          <c:h val="3.260115606936438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ve vybraných akreditovaných oborech vzdělání VOŠ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10 nejobsazenějších obor'!$A$31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10 nejobsazenějších obor'!$B$10:$C$19</c:f>
              <c:multiLvlStrCache>
                <c:ptCount val="10"/>
                <c:lvl>
                  <c:pt idx="0">
                    <c:v>Diplomovaná všeobecná sestra</c:v>
                  </c:pt>
                  <c:pt idx="1">
                    <c:v>Sociální práce</c:v>
                  </c:pt>
                  <c:pt idx="2">
                    <c:v>Sociální práce</c:v>
                  </c:pt>
                  <c:pt idx="3">
                    <c:v>Diplomovaný farmaceutický asistent</c:v>
                  </c:pt>
                  <c:pt idx="4">
                    <c:v>Diplomovaná všeobecná sestra</c:v>
                  </c:pt>
                  <c:pt idx="5">
                    <c:v>Diplomovaný zdravotnický záchranář</c:v>
                  </c:pt>
                  <c:pt idx="6">
                    <c:v>Diplomovaný nutriční terapeut</c:v>
                  </c:pt>
                  <c:pt idx="7">
                    <c:v>Cestovní ruch</c:v>
                  </c:pt>
                  <c:pt idx="8">
                    <c:v>Pedagogika specifických činností ve volném čase</c:v>
                  </c:pt>
                  <c:pt idx="9">
                    <c:v>Sociální pedagogika</c:v>
                  </c:pt>
                </c:lvl>
                <c:lvl>
                  <c:pt idx="0">
                    <c:v>5341N11</c:v>
                  </c:pt>
                  <c:pt idx="1">
                    <c:v>7532N01</c:v>
                  </c:pt>
                  <c:pt idx="2">
                    <c:v>7541N002</c:v>
                  </c:pt>
                  <c:pt idx="3">
                    <c:v>5343N11</c:v>
                  </c:pt>
                  <c:pt idx="4">
                    <c:v>5341N001</c:v>
                  </c:pt>
                  <c:pt idx="5">
                    <c:v>5341N21</c:v>
                  </c:pt>
                  <c:pt idx="6">
                    <c:v>5341N41</c:v>
                  </c:pt>
                  <c:pt idx="7">
                    <c:v>6543N01</c:v>
                  </c:pt>
                  <c:pt idx="8">
                    <c:v>7531N02</c:v>
                  </c:pt>
                  <c:pt idx="9">
                    <c:v>7532N06</c:v>
                  </c:pt>
                </c:lvl>
              </c:multiLvlStrCache>
            </c:multiLvlStrRef>
          </c:cat>
          <c:val>
            <c:numRef>
              <c:f>'Souhrn 10 nejobsazenějších obor'!$D$32:$D$41</c:f>
              <c:numCache>
                <c:formatCode>#,##0</c:formatCode>
                <c:ptCount val="10"/>
                <c:pt idx="0">
                  <c:v>4441</c:v>
                </c:pt>
                <c:pt idx="1">
                  <c:v>3739</c:v>
                </c:pt>
                <c:pt idx="2">
                  <c:v>3983</c:v>
                </c:pt>
                <c:pt idx="3">
                  <c:v>4585</c:v>
                </c:pt>
                <c:pt idx="4">
                  <c:v>4513</c:v>
                </c:pt>
                <c:pt idx="5">
                  <c:v>5055</c:v>
                </c:pt>
                <c:pt idx="6">
                  <c:v>4253</c:v>
                </c:pt>
                <c:pt idx="7">
                  <c:v>4015</c:v>
                </c:pt>
                <c:pt idx="8">
                  <c:v>3621</c:v>
                </c:pt>
                <c:pt idx="9">
                  <c:v>4333</c:v>
                </c:pt>
              </c:numCache>
            </c:numRef>
          </c:val>
        </c:ser>
        <c:ser>
          <c:idx val="1"/>
          <c:order val="1"/>
          <c:tx>
            <c:strRef>
              <c:f>'Souhrn 10 nejobsazenějších obor'!$A$20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10 nejobsazenějších obor'!$B$10:$C$19</c:f>
              <c:multiLvlStrCache>
                <c:ptCount val="10"/>
                <c:lvl>
                  <c:pt idx="0">
                    <c:v>Diplomovaná všeobecná sestra</c:v>
                  </c:pt>
                  <c:pt idx="1">
                    <c:v>Sociální práce</c:v>
                  </c:pt>
                  <c:pt idx="2">
                    <c:v>Sociální práce</c:v>
                  </c:pt>
                  <c:pt idx="3">
                    <c:v>Diplomovaný farmaceutický asistent</c:v>
                  </c:pt>
                  <c:pt idx="4">
                    <c:v>Diplomovaná všeobecná sestra</c:v>
                  </c:pt>
                  <c:pt idx="5">
                    <c:v>Diplomovaný zdravotnický záchranář</c:v>
                  </c:pt>
                  <c:pt idx="6">
                    <c:v>Diplomovaný nutriční terapeut</c:v>
                  </c:pt>
                  <c:pt idx="7">
                    <c:v>Cestovní ruch</c:v>
                  </c:pt>
                  <c:pt idx="8">
                    <c:v>Pedagogika specifických činností ve volném čase</c:v>
                  </c:pt>
                  <c:pt idx="9">
                    <c:v>Sociální pedagogika</c:v>
                  </c:pt>
                </c:lvl>
                <c:lvl>
                  <c:pt idx="0">
                    <c:v>5341N11</c:v>
                  </c:pt>
                  <c:pt idx="1">
                    <c:v>7532N01</c:v>
                  </c:pt>
                  <c:pt idx="2">
                    <c:v>7541N002</c:v>
                  </c:pt>
                  <c:pt idx="3">
                    <c:v>5343N11</c:v>
                  </c:pt>
                  <c:pt idx="4">
                    <c:v>5341N001</c:v>
                  </c:pt>
                  <c:pt idx="5">
                    <c:v>5341N21</c:v>
                  </c:pt>
                  <c:pt idx="6">
                    <c:v>5341N41</c:v>
                  </c:pt>
                  <c:pt idx="7">
                    <c:v>6543N01</c:v>
                  </c:pt>
                  <c:pt idx="8">
                    <c:v>7531N02</c:v>
                  </c:pt>
                  <c:pt idx="9">
                    <c:v>7532N06</c:v>
                  </c:pt>
                </c:lvl>
              </c:multiLvlStrCache>
            </c:multiLvlStrRef>
          </c:cat>
          <c:val>
            <c:numRef>
              <c:f>'Souhrn 10 nejobsazenějších obor'!$D$21:$D$30</c:f>
              <c:numCache>
                <c:formatCode>#,##0</c:formatCode>
                <c:ptCount val="10"/>
                <c:pt idx="0">
                  <c:v>29493</c:v>
                </c:pt>
                <c:pt idx="1">
                  <c:v>22276</c:v>
                </c:pt>
                <c:pt idx="2">
                  <c:v>21202</c:v>
                </c:pt>
                <c:pt idx="3">
                  <c:v>28479</c:v>
                </c:pt>
                <c:pt idx="4">
                  <c:v>30143</c:v>
                </c:pt>
                <c:pt idx="5">
                  <c:v>28058</c:v>
                </c:pt>
                <c:pt idx="6">
                  <c:v>26905</c:v>
                </c:pt>
                <c:pt idx="7">
                  <c:v>26233</c:v>
                </c:pt>
                <c:pt idx="8">
                  <c:v>19661</c:v>
                </c:pt>
                <c:pt idx="9">
                  <c:v>20584</c:v>
                </c:pt>
              </c:numCache>
            </c:numRef>
          </c:val>
        </c:ser>
        <c:dLbls>
          <c:showVal val="1"/>
        </c:dLbls>
        <c:gapWidth val="71"/>
        <c:overlap val="100"/>
        <c:axId val="74130176"/>
        <c:axId val="74131712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10 nejobsazenějších obor'!$B$10:$C$19</c:f>
              <c:multiLvlStrCache>
                <c:ptCount val="10"/>
                <c:lvl>
                  <c:pt idx="0">
                    <c:v>Diplomovaná všeobecná sestra</c:v>
                  </c:pt>
                  <c:pt idx="1">
                    <c:v>Sociální práce</c:v>
                  </c:pt>
                  <c:pt idx="2">
                    <c:v>Sociální práce</c:v>
                  </c:pt>
                  <c:pt idx="3">
                    <c:v>Diplomovaný farmaceutický asistent</c:v>
                  </c:pt>
                  <c:pt idx="4">
                    <c:v>Diplomovaná všeobecná sestra</c:v>
                  </c:pt>
                  <c:pt idx="5">
                    <c:v>Diplomovaný zdravotnický záchranář</c:v>
                  </c:pt>
                  <c:pt idx="6">
                    <c:v>Diplomovaný nutriční terapeut</c:v>
                  </c:pt>
                  <c:pt idx="7">
                    <c:v>Cestovní ruch</c:v>
                  </c:pt>
                  <c:pt idx="8">
                    <c:v>Pedagogika specifických činností ve volném čase</c:v>
                  </c:pt>
                  <c:pt idx="9">
                    <c:v>Sociální pedagogika</c:v>
                  </c:pt>
                </c:lvl>
                <c:lvl>
                  <c:pt idx="0">
                    <c:v>5341N11</c:v>
                  </c:pt>
                  <c:pt idx="1">
                    <c:v>7532N01</c:v>
                  </c:pt>
                  <c:pt idx="2">
                    <c:v>7541N002</c:v>
                  </c:pt>
                  <c:pt idx="3">
                    <c:v>5343N11</c:v>
                  </c:pt>
                  <c:pt idx="4">
                    <c:v>5341N001</c:v>
                  </c:pt>
                  <c:pt idx="5">
                    <c:v>5341N21</c:v>
                  </c:pt>
                  <c:pt idx="6">
                    <c:v>5341N41</c:v>
                  </c:pt>
                  <c:pt idx="7">
                    <c:v>6543N01</c:v>
                  </c:pt>
                  <c:pt idx="8">
                    <c:v>7531N02</c:v>
                  </c:pt>
                  <c:pt idx="9">
                    <c:v>7532N06</c:v>
                  </c:pt>
                </c:lvl>
              </c:multiLvlStrCache>
            </c:multiLvlStrRef>
          </c:cat>
          <c:val>
            <c:numRef>
              <c:f>'Souhrn 10 nejobsazenějších obor'!$D$10:$D$19</c:f>
              <c:numCache>
                <c:formatCode>#,##0;[Red]\-\ #,##0;" --- "</c:formatCode>
                <c:ptCount val="10"/>
                <c:pt idx="0">
                  <c:v>33934</c:v>
                </c:pt>
                <c:pt idx="1">
                  <c:v>26015</c:v>
                </c:pt>
                <c:pt idx="2">
                  <c:v>25185</c:v>
                </c:pt>
                <c:pt idx="3">
                  <c:v>33064</c:v>
                </c:pt>
                <c:pt idx="4">
                  <c:v>34656</c:v>
                </c:pt>
                <c:pt idx="5">
                  <c:v>33113</c:v>
                </c:pt>
                <c:pt idx="6">
                  <c:v>31158</c:v>
                </c:pt>
                <c:pt idx="7">
                  <c:v>30248</c:v>
                </c:pt>
                <c:pt idx="8">
                  <c:v>23282</c:v>
                </c:pt>
                <c:pt idx="9">
                  <c:v>24917</c:v>
                </c:pt>
              </c:numCache>
            </c:numRef>
          </c:val>
        </c:ser>
        <c:dLbls>
          <c:showVal val="1"/>
        </c:dLbls>
        <c:marker val="1"/>
        <c:axId val="74130176"/>
        <c:axId val="74131712"/>
      </c:lineChart>
      <c:catAx>
        <c:axId val="7413017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74131712"/>
        <c:crosses val="autoZero"/>
        <c:auto val="1"/>
        <c:lblAlgn val="ctr"/>
        <c:lblOffset val="100"/>
        <c:noMultiLvlLbl val="1"/>
      </c:catAx>
      <c:valAx>
        <c:axId val="741317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74130176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Diplomovaná všeobecná sestra  53-41-N/001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77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'2'!$B$15:$P$15</c:f>
              <c:numCache>
                <c:formatCode>#,##0</c:formatCode>
                <c:ptCount val="15"/>
                <c:pt idx="0">
                  <c:v>36115</c:v>
                </c:pt>
                <c:pt idx="1">
                  <c:v>39781</c:v>
                </c:pt>
                <c:pt idx="2">
                  <c:v>36351</c:v>
                </c:pt>
                <c:pt idx="3">
                  <c:v>26423</c:v>
                </c:pt>
                <c:pt idx="4">
                  <c:v>40071</c:v>
                </c:pt>
                <c:pt idx="5">
                  <c:v>27642</c:v>
                </c:pt>
                <c:pt idx="6">
                  <c:v>39496</c:v>
                </c:pt>
                <c:pt idx="7">
                  <c:v>0</c:v>
                </c:pt>
                <c:pt idx="8">
                  <c:v>0</c:v>
                </c:pt>
                <c:pt idx="9">
                  <c:v>37014</c:v>
                </c:pt>
                <c:pt idx="10">
                  <c:v>37703</c:v>
                </c:pt>
                <c:pt idx="11">
                  <c:v>36714</c:v>
                </c:pt>
                <c:pt idx="12">
                  <c:v>26030</c:v>
                </c:pt>
                <c:pt idx="13">
                  <c:v>32520</c:v>
                </c:pt>
                <c:pt idx="14">
                  <c:v>34656</c:v>
                </c:pt>
              </c:numCache>
            </c:numRef>
          </c:val>
        </c:ser>
        <c:dLbls>
          <c:showVal val="1"/>
        </c:dLbls>
        <c:gapWidth val="60"/>
        <c:axId val="56997376"/>
        <c:axId val="56999296"/>
      </c:barChart>
      <c:lineChart>
        <c:grouping val="standard"/>
        <c:ser>
          <c:idx val="0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39E-2"/>
                  <c:y val="-2.5010509858763044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'2'!$B$23:$P$23</c:f>
              <c:numCache>
                <c:formatCode>#,##0</c:formatCode>
                <c:ptCount val="15"/>
                <c:pt idx="0">
                  <c:v>36989</c:v>
                </c:pt>
                <c:pt idx="1">
                  <c:v>40567</c:v>
                </c:pt>
                <c:pt idx="2">
                  <c:v>36640</c:v>
                </c:pt>
                <c:pt idx="3">
                  <c:v>26861</c:v>
                </c:pt>
                <c:pt idx="4">
                  <c:v>41038</c:v>
                </c:pt>
                <c:pt idx="5">
                  <c:v>27914</c:v>
                </c:pt>
                <c:pt idx="6">
                  <c:v>41566</c:v>
                </c:pt>
                <c:pt idx="7">
                  <c:v>33547</c:v>
                </c:pt>
                <c:pt idx="8">
                  <c:v>0</c:v>
                </c:pt>
                <c:pt idx="9">
                  <c:v>37495</c:v>
                </c:pt>
                <c:pt idx="10">
                  <c:v>37459</c:v>
                </c:pt>
                <c:pt idx="11">
                  <c:v>36371</c:v>
                </c:pt>
                <c:pt idx="12">
                  <c:v>35377</c:v>
                </c:pt>
                <c:pt idx="13">
                  <c:v>24412</c:v>
                </c:pt>
                <c:pt idx="14">
                  <c:v>35095</c:v>
                </c:pt>
              </c:numCache>
            </c:numRef>
          </c:val>
        </c:ser>
        <c:dLbls>
          <c:showVal val="1"/>
        </c:dLbls>
        <c:marker val="1"/>
        <c:axId val="56997376"/>
        <c:axId val="56999296"/>
      </c:lineChart>
      <c:catAx>
        <c:axId val="56997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6999296"/>
        <c:crossesAt val="0"/>
        <c:lblAlgn val="ctr"/>
        <c:lblOffset val="100"/>
        <c:tickLblSkip val="1"/>
        <c:tickMarkSkip val="1"/>
      </c:catAx>
      <c:valAx>
        <c:axId val="5699929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0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699737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Diplomovaná všeobecná sestra  53-41-N/001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'2'!$B$13:$P$13</c:f>
              <c:numCache>
                <c:formatCode>#,##0</c:formatCode>
                <c:ptCount val="15"/>
                <c:pt idx="0">
                  <c:v>28760</c:v>
                </c:pt>
                <c:pt idx="1">
                  <c:v>34882</c:v>
                </c:pt>
                <c:pt idx="2">
                  <c:v>31835</c:v>
                </c:pt>
                <c:pt idx="3">
                  <c:v>23305</c:v>
                </c:pt>
                <c:pt idx="4">
                  <c:v>35838</c:v>
                </c:pt>
                <c:pt idx="5">
                  <c:v>24150</c:v>
                </c:pt>
                <c:pt idx="6">
                  <c:v>36502</c:v>
                </c:pt>
                <c:pt idx="7">
                  <c:v>0</c:v>
                </c:pt>
                <c:pt idx="8">
                  <c:v>0</c:v>
                </c:pt>
                <c:pt idx="9">
                  <c:v>32346</c:v>
                </c:pt>
                <c:pt idx="10">
                  <c:v>32662</c:v>
                </c:pt>
                <c:pt idx="11">
                  <c:v>31060</c:v>
                </c:pt>
                <c:pt idx="12">
                  <c:v>22079</c:v>
                </c:pt>
                <c:pt idx="13">
                  <c:v>28291</c:v>
                </c:pt>
                <c:pt idx="14">
                  <c:v>30143</c:v>
                </c:pt>
              </c:numCache>
            </c:numRef>
          </c:val>
        </c:ser>
        <c:gapWidth val="60"/>
        <c:axId val="60307712"/>
        <c:axId val="60322176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'2'!$B$21:$P$21</c:f>
              <c:numCache>
                <c:formatCode>#,##0</c:formatCode>
                <c:ptCount val="15"/>
                <c:pt idx="0">
                  <c:v>28760</c:v>
                </c:pt>
                <c:pt idx="1">
                  <c:v>35424</c:v>
                </c:pt>
                <c:pt idx="2">
                  <c:v>31836</c:v>
                </c:pt>
                <c:pt idx="3">
                  <c:v>23397</c:v>
                </c:pt>
                <c:pt idx="4">
                  <c:v>36450</c:v>
                </c:pt>
                <c:pt idx="5">
                  <c:v>24066</c:v>
                </c:pt>
                <c:pt idx="6">
                  <c:v>38801</c:v>
                </c:pt>
                <c:pt idx="7">
                  <c:v>30093</c:v>
                </c:pt>
                <c:pt idx="8">
                  <c:v>0</c:v>
                </c:pt>
                <c:pt idx="9">
                  <c:v>32720</c:v>
                </c:pt>
                <c:pt idx="10">
                  <c:v>32350</c:v>
                </c:pt>
                <c:pt idx="11">
                  <c:v>31626</c:v>
                </c:pt>
                <c:pt idx="12">
                  <c:v>30051</c:v>
                </c:pt>
                <c:pt idx="13">
                  <c:v>19739</c:v>
                </c:pt>
                <c:pt idx="14">
                  <c:v>30409</c:v>
                </c:pt>
              </c:numCache>
            </c:numRef>
          </c:val>
        </c:ser>
        <c:marker val="1"/>
        <c:axId val="60307712"/>
        <c:axId val="60322176"/>
      </c:lineChart>
      <c:catAx>
        <c:axId val="60307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22176"/>
        <c:crossesAt val="0"/>
        <c:auto val="1"/>
        <c:lblAlgn val="ctr"/>
        <c:lblOffset val="100"/>
      </c:catAx>
      <c:valAx>
        <c:axId val="6032217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0771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72"/>
          <c:y val="0.31927055360854545"/>
          <c:w val="5.4133301736735889E-2"/>
          <c:h val="3.260115606936429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Diplomovaná všeobecná sestra  53-41-N/001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'2'!$B$14:$P$14</c:f>
              <c:numCache>
                <c:formatCode>#,##0</c:formatCode>
                <c:ptCount val="15"/>
                <c:pt idx="0">
                  <c:v>7355</c:v>
                </c:pt>
                <c:pt idx="1">
                  <c:v>4899</c:v>
                </c:pt>
                <c:pt idx="2">
                  <c:v>4516</c:v>
                </c:pt>
                <c:pt idx="3">
                  <c:v>3118</c:v>
                </c:pt>
                <c:pt idx="4">
                  <c:v>4233</c:v>
                </c:pt>
                <c:pt idx="5">
                  <c:v>3492</c:v>
                </c:pt>
                <c:pt idx="6">
                  <c:v>2994</c:v>
                </c:pt>
                <c:pt idx="7">
                  <c:v>0</c:v>
                </c:pt>
                <c:pt idx="8">
                  <c:v>0</c:v>
                </c:pt>
                <c:pt idx="9">
                  <c:v>4668</c:v>
                </c:pt>
                <c:pt idx="10">
                  <c:v>5041</c:v>
                </c:pt>
                <c:pt idx="11">
                  <c:v>5654</c:v>
                </c:pt>
                <c:pt idx="12">
                  <c:v>3951</c:v>
                </c:pt>
                <c:pt idx="13">
                  <c:v>4229</c:v>
                </c:pt>
                <c:pt idx="14">
                  <c:v>4513</c:v>
                </c:pt>
              </c:numCache>
            </c:numRef>
          </c:val>
        </c:ser>
        <c:gapWidth val="60"/>
        <c:axId val="60337152"/>
        <c:axId val="60343424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'2'!$B$22:$P$22</c:f>
              <c:numCache>
                <c:formatCode>#,##0</c:formatCode>
                <c:ptCount val="15"/>
                <c:pt idx="0">
                  <c:v>8229</c:v>
                </c:pt>
                <c:pt idx="1">
                  <c:v>5143</c:v>
                </c:pt>
                <c:pt idx="2">
                  <c:v>4804</c:v>
                </c:pt>
                <c:pt idx="3">
                  <c:v>3464</c:v>
                </c:pt>
                <c:pt idx="4">
                  <c:v>4588</c:v>
                </c:pt>
                <c:pt idx="5">
                  <c:v>3848</c:v>
                </c:pt>
                <c:pt idx="6">
                  <c:v>2765</c:v>
                </c:pt>
                <c:pt idx="7">
                  <c:v>3454</c:v>
                </c:pt>
                <c:pt idx="8">
                  <c:v>0</c:v>
                </c:pt>
                <c:pt idx="9">
                  <c:v>4775</c:v>
                </c:pt>
                <c:pt idx="10">
                  <c:v>5109</c:v>
                </c:pt>
                <c:pt idx="11">
                  <c:v>4745</c:v>
                </c:pt>
                <c:pt idx="12">
                  <c:v>5326</c:v>
                </c:pt>
                <c:pt idx="13">
                  <c:v>4673</c:v>
                </c:pt>
                <c:pt idx="14">
                  <c:v>4686</c:v>
                </c:pt>
              </c:numCache>
            </c:numRef>
          </c:val>
        </c:ser>
        <c:marker val="1"/>
        <c:axId val="60337152"/>
        <c:axId val="60343424"/>
      </c:lineChart>
      <c:catAx>
        <c:axId val="60337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43424"/>
        <c:crossesAt val="0"/>
        <c:auto val="1"/>
        <c:lblAlgn val="ctr"/>
        <c:lblOffset val="100"/>
      </c:catAx>
      <c:valAx>
        <c:axId val="6034342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3715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72"/>
          <c:y val="0.31927055360854545"/>
          <c:w val="5.4133301736735889E-2"/>
          <c:h val="3.260115606936429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Diplomovaný zdravotnický záchranář  53-41-N/21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149028907549406E-2"/>
          <c:y val="0.10444455777404273"/>
          <c:w val="0.8355496341167779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'3'!$B$15:$P$15</c:f>
              <c:numCache>
                <c:formatCode>#,##0</c:formatCode>
                <c:ptCount val="15"/>
                <c:pt idx="0">
                  <c:v>33053</c:v>
                </c:pt>
                <c:pt idx="1">
                  <c:v>37013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27642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27707</c:v>
                </c:pt>
                <c:pt idx="11">
                  <c:v>36310</c:v>
                </c:pt>
                <c:pt idx="12">
                  <c:v>36948</c:v>
                </c:pt>
                <c:pt idx="13">
                  <c:v>0</c:v>
                </c:pt>
                <c:pt idx="14">
                  <c:v>33113</c:v>
                </c:pt>
              </c:numCache>
            </c:numRef>
          </c:val>
        </c:ser>
        <c:dLbls>
          <c:showVal val="1"/>
        </c:dLbls>
        <c:gapWidth val="60"/>
        <c:axId val="60662144"/>
        <c:axId val="60664064"/>
      </c:barChart>
      <c:lineChart>
        <c:grouping val="standard"/>
        <c:ser>
          <c:idx val="0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6E-2"/>
                  <c:y val="-2.50105098587630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'3'!$B$23:$P$23</c:f>
              <c:numCache>
                <c:formatCode>#,##0</c:formatCode>
                <c:ptCount val="15"/>
                <c:pt idx="0">
                  <c:v>37427</c:v>
                </c:pt>
                <c:pt idx="1">
                  <c:v>37756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27914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30568</c:v>
                </c:pt>
                <c:pt idx="11">
                  <c:v>35959</c:v>
                </c:pt>
                <c:pt idx="12">
                  <c:v>26533</c:v>
                </c:pt>
                <c:pt idx="13">
                  <c:v>0</c:v>
                </c:pt>
                <c:pt idx="14">
                  <c:v>32693</c:v>
                </c:pt>
              </c:numCache>
            </c:numRef>
          </c:val>
        </c:ser>
        <c:dLbls>
          <c:showVal val="1"/>
        </c:dLbls>
        <c:marker val="1"/>
        <c:axId val="60662144"/>
        <c:axId val="60664064"/>
      </c:lineChart>
      <c:catAx>
        <c:axId val="6066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64064"/>
        <c:crossesAt val="0"/>
        <c:lblAlgn val="ctr"/>
        <c:lblOffset val="100"/>
        <c:tickLblSkip val="1"/>
        <c:tickMarkSkip val="1"/>
      </c:catAx>
      <c:valAx>
        <c:axId val="60664064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Kč/studenta)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6214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zdravotnický záchranář  53-41-N/21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'3'!$A$13</c:f>
              <c:strCache>
                <c:ptCount val="1"/>
                <c:pt idx="0">
                  <c:v>Normativ MP pedagogů na 1 studenta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'3'!$B$13:$P$13</c:f>
              <c:numCache>
                <c:formatCode>#,##0</c:formatCode>
                <c:ptCount val="15"/>
                <c:pt idx="0">
                  <c:v>25762</c:v>
                </c:pt>
                <c:pt idx="1">
                  <c:v>32114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24150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22666</c:v>
                </c:pt>
                <c:pt idx="11">
                  <c:v>30656</c:v>
                </c:pt>
                <c:pt idx="12">
                  <c:v>32997</c:v>
                </c:pt>
                <c:pt idx="13">
                  <c:v>0</c:v>
                </c:pt>
                <c:pt idx="14">
                  <c:v>28058</c:v>
                </c:pt>
              </c:numCache>
            </c:numRef>
          </c:val>
        </c:ser>
        <c:gapWidth val="60"/>
        <c:axId val="60679296"/>
        <c:axId val="60681216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'3'!$B$21:$P$21</c:f>
              <c:numCache>
                <c:formatCode>#,##0</c:formatCode>
                <c:ptCount val="15"/>
                <c:pt idx="0">
                  <c:v>29165</c:v>
                </c:pt>
                <c:pt idx="1">
                  <c:v>32613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24066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25459</c:v>
                </c:pt>
                <c:pt idx="11">
                  <c:v>31214</c:v>
                </c:pt>
                <c:pt idx="12">
                  <c:v>21207</c:v>
                </c:pt>
                <c:pt idx="13">
                  <c:v>0</c:v>
                </c:pt>
                <c:pt idx="14">
                  <c:v>27287</c:v>
                </c:pt>
              </c:numCache>
            </c:numRef>
          </c:val>
        </c:ser>
        <c:marker val="1"/>
        <c:axId val="60679296"/>
        <c:axId val="60681216"/>
      </c:lineChart>
      <c:catAx>
        <c:axId val="6067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81216"/>
        <c:crossesAt val="0"/>
        <c:auto val="1"/>
        <c:lblAlgn val="ctr"/>
        <c:lblOffset val="100"/>
      </c:catAx>
      <c:valAx>
        <c:axId val="6068121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6792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Diplomovaný zdravotnický záchranář  53-41-N/21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'3'!$A$14</c:f>
              <c:strCache>
                <c:ptCount val="1"/>
                <c:pt idx="0">
                  <c:v>Normativ MP nepedagogů na 1 studenta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'3'!$B$14:$P$14</c:f>
              <c:numCache>
                <c:formatCode>#,##0</c:formatCode>
                <c:ptCount val="15"/>
                <c:pt idx="0">
                  <c:v>7291</c:v>
                </c:pt>
                <c:pt idx="1">
                  <c:v>4899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3492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5041</c:v>
                </c:pt>
                <c:pt idx="11">
                  <c:v>5654</c:v>
                </c:pt>
                <c:pt idx="12">
                  <c:v>3951</c:v>
                </c:pt>
                <c:pt idx="13">
                  <c:v>0</c:v>
                </c:pt>
                <c:pt idx="14">
                  <c:v>5055</c:v>
                </c:pt>
              </c:numCache>
            </c:numRef>
          </c:val>
        </c:ser>
        <c:gapWidth val="60"/>
        <c:axId val="60839808"/>
        <c:axId val="60850176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'3'!$B$22:$P$22</c:f>
              <c:numCache>
                <c:formatCode>#,##0</c:formatCode>
                <c:ptCount val="15"/>
                <c:pt idx="0">
                  <c:v>8262</c:v>
                </c:pt>
                <c:pt idx="1">
                  <c:v>5143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3848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5109</c:v>
                </c:pt>
                <c:pt idx="11">
                  <c:v>4745</c:v>
                </c:pt>
                <c:pt idx="12">
                  <c:v>5326</c:v>
                </c:pt>
                <c:pt idx="13">
                  <c:v>0</c:v>
                </c:pt>
                <c:pt idx="14">
                  <c:v>5406</c:v>
                </c:pt>
              </c:numCache>
            </c:numRef>
          </c:val>
        </c:ser>
        <c:marker val="1"/>
        <c:axId val="60839808"/>
        <c:axId val="60850176"/>
      </c:lineChart>
      <c:catAx>
        <c:axId val="6083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50176"/>
        <c:crossesAt val="0"/>
        <c:auto val="1"/>
        <c:lblAlgn val="ctr"/>
        <c:lblOffset val="100"/>
      </c:catAx>
      <c:valAx>
        <c:axId val="6085017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Kč/studenta)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398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44</xdr:row>
      <xdr:rowOff>38099</xdr:rowOff>
    </xdr:from>
    <xdr:to>
      <xdr:col>11</xdr:col>
      <xdr:colOff>598714</xdr:colOff>
      <xdr:row>82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abSelected="1" zoomScaleNormal="100" workbookViewId="0">
      <selection activeCell="B29" sqref="B29"/>
    </sheetView>
  </sheetViews>
  <sheetFormatPr defaultRowHeight="12.75"/>
  <cols>
    <col min="1" max="1" width="14.7109375" style="9" customWidth="1"/>
    <col min="2" max="2" width="15.7109375" style="9" customWidth="1"/>
    <col min="3" max="3" width="30.42578125" style="9" customWidth="1"/>
    <col min="4" max="4" width="9" style="9" customWidth="1"/>
    <col min="5" max="5" width="17.85546875" style="9" customWidth="1"/>
    <col min="6" max="16384" width="9.140625" style="9"/>
  </cols>
  <sheetData>
    <row r="1" spans="1:7" ht="15.75">
      <c r="E1" s="13" t="s">
        <v>34</v>
      </c>
    </row>
    <row r="7" spans="1:7" ht="20.25">
      <c r="A7" s="187" t="s">
        <v>11</v>
      </c>
      <c r="B7" s="187"/>
      <c r="C7" s="187"/>
      <c r="D7" s="187"/>
      <c r="E7" s="187"/>
      <c r="F7" s="187"/>
      <c r="G7" s="10"/>
    </row>
    <row r="8" spans="1:7" ht="20.25">
      <c r="A8" s="10"/>
      <c r="B8" s="10"/>
      <c r="C8" s="10"/>
      <c r="D8" s="10"/>
      <c r="E8" s="10"/>
      <c r="F8" s="10"/>
      <c r="G8" s="10"/>
    </row>
    <row r="14" spans="1:7" ht="15.75">
      <c r="A14" s="11"/>
      <c r="B14" s="11" t="s">
        <v>0</v>
      </c>
      <c r="C14" s="11"/>
    </row>
    <row r="15" spans="1:7" ht="15.75">
      <c r="A15" s="11"/>
      <c r="B15" s="11"/>
      <c r="C15" s="11"/>
    </row>
    <row r="16" spans="1:7" ht="15.75">
      <c r="A16" s="12" t="s">
        <v>1</v>
      </c>
      <c r="B16" s="15" t="s">
        <v>64</v>
      </c>
      <c r="C16" s="15" t="s">
        <v>63</v>
      </c>
      <c r="E16" s="11"/>
      <c r="F16" s="11"/>
    </row>
    <row r="17" spans="1:6" ht="15.75">
      <c r="A17" s="12" t="s">
        <v>2</v>
      </c>
      <c r="B17" s="15" t="s">
        <v>62</v>
      </c>
      <c r="C17" s="15" t="s">
        <v>63</v>
      </c>
      <c r="D17" s="11"/>
      <c r="E17" s="11"/>
      <c r="F17" s="11"/>
    </row>
    <row r="18" spans="1:6" ht="15.75">
      <c r="A18" s="57" t="s">
        <v>3</v>
      </c>
      <c r="B18" s="15" t="s">
        <v>65</v>
      </c>
      <c r="C18" s="15" t="s">
        <v>66</v>
      </c>
      <c r="D18" s="11"/>
      <c r="E18" s="11"/>
      <c r="F18" s="11"/>
    </row>
    <row r="19" spans="1:6" ht="15.75">
      <c r="A19" s="57" t="s">
        <v>4</v>
      </c>
      <c r="B19" s="15" t="s">
        <v>67</v>
      </c>
      <c r="C19" s="15" t="s">
        <v>68</v>
      </c>
      <c r="D19" s="11"/>
      <c r="E19" s="11"/>
      <c r="F19" s="11"/>
    </row>
    <row r="20" spans="1:6" ht="15.75">
      <c r="A20" s="12" t="s">
        <v>5</v>
      </c>
      <c r="B20" s="15" t="s">
        <v>70</v>
      </c>
      <c r="C20" s="15" t="s">
        <v>69</v>
      </c>
      <c r="D20" s="11"/>
      <c r="E20" s="11"/>
      <c r="F20" s="11"/>
    </row>
    <row r="21" spans="1:6" ht="15.75">
      <c r="A21" s="12" t="s">
        <v>6</v>
      </c>
      <c r="B21" s="15" t="s">
        <v>84</v>
      </c>
      <c r="C21" s="15" t="s">
        <v>85</v>
      </c>
      <c r="D21" s="11"/>
      <c r="E21" s="11"/>
      <c r="F21" s="11"/>
    </row>
    <row r="22" spans="1:6" ht="15.75">
      <c r="A22" s="12" t="s">
        <v>7</v>
      </c>
      <c r="B22" s="15" t="s">
        <v>71</v>
      </c>
      <c r="C22" s="15" t="s">
        <v>72</v>
      </c>
      <c r="D22" s="11"/>
      <c r="E22" s="11"/>
      <c r="F22" s="11"/>
    </row>
    <row r="23" spans="1:6" ht="15.75">
      <c r="A23" s="12" t="s">
        <v>8</v>
      </c>
      <c r="B23" s="15" t="s">
        <v>73</v>
      </c>
      <c r="C23" s="15" t="s">
        <v>74</v>
      </c>
      <c r="D23" s="11"/>
      <c r="E23" s="11"/>
      <c r="F23" s="11"/>
    </row>
    <row r="24" spans="1:6" ht="15.75">
      <c r="A24" s="12" t="s">
        <v>9</v>
      </c>
      <c r="B24" s="15" t="s">
        <v>75</v>
      </c>
      <c r="C24" s="15" t="s">
        <v>76</v>
      </c>
      <c r="D24" s="11"/>
      <c r="E24" s="11"/>
      <c r="F24" s="11"/>
    </row>
    <row r="25" spans="1:6" ht="15.75">
      <c r="A25" s="12" t="s">
        <v>10</v>
      </c>
      <c r="B25" s="15" t="s">
        <v>77</v>
      </c>
      <c r="C25" s="15" t="s">
        <v>74</v>
      </c>
      <c r="D25" s="11"/>
      <c r="E25" s="11"/>
      <c r="F25" s="11"/>
    </row>
    <row r="26" spans="1:6" ht="15.75">
      <c r="A26" s="12"/>
      <c r="B26" s="15"/>
      <c r="C26" s="15"/>
      <c r="D26" s="11"/>
      <c r="E26" s="11"/>
      <c r="F26" s="11"/>
    </row>
    <row r="27" spans="1:6" ht="15.75">
      <c r="A27" s="57"/>
      <c r="B27" s="15"/>
      <c r="C27" s="15"/>
      <c r="D27" s="11"/>
    </row>
    <row r="28" spans="1:6" ht="15.75">
      <c r="A28" s="57"/>
      <c r="B28" s="15"/>
      <c r="C28" s="15"/>
      <c r="D28" s="11"/>
    </row>
    <row r="29" spans="1:6" ht="15.75">
      <c r="A29" s="12"/>
      <c r="B29" s="11"/>
      <c r="C29" s="11"/>
    </row>
    <row r="30" spans="1:6" ht="15.75">
      <c r="A30" s="12"/>
      <c r="B30" s="11"/>
    </row>
    <row r="31" spans="1:6" ht="15.75">
      <c r="A31" s="12"/>
      <c r="B31" s="11"/>
    </row>
    <row r="32" spans="1:6" ht="15.75">
      <c r="A32" s="12"/>
      <c r="B32" s="11"/>
    </row>
    <row r="33" spans="1:5" ht="15.75">
      <c r="A33" s="12"/>
      <c r="B33" s="11"/>
    </row>
    <row r="34" spans="1:5" ht="15.75">
      <c r="A34" s="12"/>
      <c r="B34" s="11"/>
    </row>
    <row r="35" spans="1:5" ht="15.75">
      <c r="A35" s="12"/>
      <c r="B35" s="11"/>
    </row>
    <row r="36" spans="1:5" ht="15.75">
      <c r="A36" s="12"/>
      <c r="B36" s="11"/>
    </row>
    <row r="37" spans="1:5" ht="15.75">
      <c r="A37" s="12"/>
      <c r="B37" s="11"/>
    </row>
    <row r="38" spans="1:5" ht="15.75">
      <c r="A38" s="12"/>
      <c r="B38" s="11"/>
    </row>
    <row r="39" spans="1:5" ht="15.75">
      <c r="A39" s="12"/>
      <c r="B39" s="11"/>
    </row>
    <row r="40" spans="1:5" ht="15.75">
      <c r="A40" s="12"/>
      <c r="B40" s="11"/>
    </row>
    <row r="41" spans="1:5" ht="15.75">
      <c r="A41" s="12"/>
      <c r="B41" s="11"/>
    </row>
    <row r="42" spans="1:5" ht="15.75">
      <c r="A42" s="12"/>
      <c r="B42" s="11"/>
    </row>
    <row r="43" spans="1:5" ht="15.75">
      <c r="A43" s="12"/>
      <c r="B43" s="11"/>
    </row>
    <row r="44" spans="1:5" ht="15.75">
      <c r="A44" s="12"/>
      <c r="B44" s="11"/>
    </row>
    <row r="45" spans="1:5" ht="15.75">
      <c r="A45" s="12"/>
      <c r="B45" s="11"/>
    </row>
    <row r="46" spans="1:5" ht="15.75">
      <c r="A46" s="12"/>
      <c r="B46" s="11"/>
    </row>
    <row r="47" spans="1:5" ht="15.75">
      <c r="A47" s="41"/>
      <c r="B47" s="41"/>
      <c r="C47" s="41"/>
      <c r="D47" s="42"/>
      <c r="E47" s="42"/>
    </row>
    <row r="48" spans="1:5">
      <c r="A48" s="188" t="s">
        <v>144</v>
      </c>
      <c r="B48" s="188"/>
      <c r="C48" s="188"/>
      <c r="D48" s="188"/>
      <c r="E48" s="188"/>
    </row>
    <row r="49" spans="1:5">
      <c r="A49" s="188"/>
      <c r="B49" s="188"/>
      <c r="C49" s="188"/>
      <c r="D49" s="188"/>
      <c r="E49" s="188"/>
    </row>
    <row r="50" spans="1:5" ht="22.5" customHeight="1">
      <c r="A50" s="188"/>
      <c r="B50" s="188"/>
      <c r="C50" s="188"/>
      <c r="D50" s="188"/>
      <c r="E50" s="188"/>
    </row>
  </sheetData>
  <mergeCells count="2">
    <mergeCell ref="A7:F7"/>
    <mergeCell ref="A48:E50"/>
  </mergeCells>
  <phoneticPr fontId="0" type="noConversion"/>
  <hyperlinks>
    <hyperlink ref="B16:C16" location="'1'!A1" display="53-41-N/001 "/>
    <hyperlink ref="B17:C17" location="'2'!A1" display="53-41-N/004 "/>
    <hyperlink ref="B18:C18" location="'3'!A1" display="53-41-N/11 "/>
    <hyperlink ref="B19:C19" location="'4'!A1" display="53-41-N/41"/>
    <hyperlink ref="B20:C20" location="'5'!A1" display="53-43-N/004 "/>
    <hyperlink ref="B21:C21" location="'6'!A1" display="63-41-N/005"/>
    <hyperlink ref="B22:C22" location="'7'!A1" display="72-41-N/001"/>
    <hyperlink ref="B23:C23" location="'8'!A1" display="75-32-N/007 "/>
    <hyperlink ref="B24:C24" location="'9'!A1" display="75-32-N/01 "/>
    <hyperlink ref="B25:C25" location="'10'!A1" display="75-41-N/002 "/>
  </hyperlinks>
  <pageMargins left="0.78740157480314965" right="0.78740157480314965" top="0.78740157480314965" bottom="0.39370078740157483" header="0.51181102362204722" footer="0.51181102362204722"/>
  <pageSetup paperSize="9" scale="97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7" t="s">
        <v>81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52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12.5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18.399999999999999</v>
      </c>
      <c r="O9" s="72">
        <v>0</v>
      </c>
      <c r="P9" s="56">
        <f t="shared" ref="P9:P12" si="0">SUM(B9:O9)/COUNTIF(B9:O9,"&gt;0")</f>
        <v>15.45</v>
      </c>
    </row>
    <row r="10" spans="1:33" s="27" customFormat="1" ht="30" customHeight="1">
      <c r="A10" s="26" t="s">
        <v>30</v>
      </c>
      <c r="B10" s="64">
        <v>39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50</v>
      </c>
      <c r="O10" s="73">
        <v>0</v>
      </c>
      <c r="P10" s="49">
        <f t="shared" si="0"/>
        <v>44.5</v>
      </c>
    </row>
    <row r="11" spans="1:33" s="39" customFormat="1" ht="30" customHeight="1">
      <c r="A11" s="28" t="s">
        <v>29</v>
      </c>
      <c r="B11" s="65">
        <v>25884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25023</v>
      </c>
      <c r="O11" s="74">
        <v>0</v>
      </c>
      <c r="P11" s="50">
        <f t="shared" si="0"/>
        <v>25453.5</v>
      </c>
    </row>
    <row r="12" spans="1:33" s="62" customFormat="1" ht="30" customHeight="1" thickBot="1">
      <c r="A12" s="29" t="s">
        <v>31</v>
      </c>
      <c r="B12" s="66">
        <v>15323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16461</v>
      </c>
      <c r="O12" s="75">
        <v>0</v>
      </c>
      <c r="P12" s="51">
        <f t="shared" si="0"/>
        <v>15892</v>
      </c>
    </row>
    <row r="13" spans="1:33" s="39" customFormat="1" ht="30" customHeight="1" thickBot="1">
      <c r="A13" s="30" t="s">
        <v>102</v>
      </c>
      <c r="B13" s="31">
        <f>IF(B9=0," --- ",ROUND(12*(1/B9*B11),))</f>
        <v>24849</v>
      </c>
      <c r="C13" s="31" t="str">
        <f t="shared" ref="C13:O14" si="1">IF(C9=0," --- ",ROUND(12*(1/C9*C11),))</f>
        <v xml:space="preserve"> --- </v>
      </c>
      <c r="D13" s="31" t="str">
        <f t="shared" si="1"/>
        <v xml:space="preserve"> --- </v>
      </c>
      <c r="E13" s="31" t="str">
        <f t="shared" si="1"/>
        <v xml:space="preserve"> --- </v>
      </c>
      <c r="F13" s="31" t="str">
        <f t="shared" si="1"/>
        <v xml:space="preserve"> --- 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 t="str">
        <f t="shared" si="1"/>
        <v xml:space="preserve"> --- </v>
      </c>
      <c r="K13" s="31" t="str">
        <f>IF(K9=0," --- ",ROUND(12*(1/K9*K11)+Q38,))</f>
        <v xml:space="preserve"> --- </v>
      </c>
      <c r="L13" s="31" t="str">
        <f t="shared" si="1"/>
        <v xml:space="preserve"> --- </v>
      </c>
      <c r="M13" s="31" t="str">
        <f t="shared" si="1"/>
        <v xml:space="preserve"> --- </v>
      </c>
      <c r="N13" s="31">
        <f t="shared" si="1"/>
        <v>16319</v>
      </c>
      <c r="O13" s="76" t="str">
        <f t="shared" si="1"/>
        <v xml:space="preserve"> --- </v>
      </c>
      <c r="P13" s="77">
        <f>ROUND(SUM(B13:O13)/COUNTIF(B13:O13,"&gt;0"),)</f>
        <v>20584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4715</v>
      </c>
      <c r="C14" s="67" t="str">
        <f t="shared" si="1"/>
        <v xml:space="preserve"> --- </v>
      </c>
      <c r="D14" s="67" t="str">
        <f t="shared" si="1"/>
        <v xml:space="preserve"> --- </v>
      </c>
      <c r="E14" s="67" t="str">
        <f t="shared" si="1"/>
        <v xml:space="preserve"> --- </v>
      </c>
      <c r="F14" s="67" t="str">
        <f t="shared" si="1"/>
        <v xml:space="preserve"> --- 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 t="str">
        <f t="shared" si="1"/>
        <v xml:space="preserve"> --- </v>
      </c>
      <c r="K14" s="67" t="str">
        <f t="shared" si="1"/>
        <v xml:space="preserve"> --- </v>
      </c>
      <c r="L14" s="67" t="str">
        <f t="shared" si="1"/>
        <v xml:space="preserve"> --- </v>
      </c>
      <c r="M14" s="67" t="str">
        <f t="shared" si="1"/>
        <v xml:space="preserve"> --- </v>
      </c>
      <c r="N14" s="67">
        <f t="shared" si="1"/>
        <v>3951</v>
      </c>
      <c r="O14" s="79" t="str">
        <f t="shared" si="1"/>
        <v xml:space="preserve"> --- </v>
      </c>
      <c r="P14" s="77">
        <f>ROUND(SUM(B14:O14)/COUNTIF(B14:O14,"&gt;0"),)</f>
        <v>4333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29564</v>
      </c>
      <c r="C15" s="67" t="str">
        <f t="shared" ref="C15:P15" si="2">IF(C9=0," --- ",C13+C14)</f>
        <v xml:space="preserve"> --- </v>
      </c>
      <c r="D15" s="67" t="str">
        <f t="shared" si="2"/>
        <v xml:space="preserve"> --- </v>
      </c>
      <c r="E15" s="67" t="str">
        <f t="shared" si="2"/>
        <v xml:space="preserve"> --- </v>
      </c>
      <c r="F15" s="67" t="str">
        <f t="shared" si="2"/>
        <v xml:space="preserve"> --- 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 t="str">
        <f t="shared" si="2"/>
        <v xml:space="preserve"> --- </v>
      </c>
      <c r="K15" s="67" t="str">
        <f t="shared" si="2"/>
        <v xml:space="preserve"> --- </v>
      </c>
      <c r="L15" s="67" t="str">
        <f t="shared" si="2"/>
        <v xml:space="preserve"> --- </v>
      </c>
      <c r="M15" s="67" t="str">
        <f t="shared" si="2"/>
        <v xml:space="preserve"> --- </v>
      </c>
      <c r="N15" s="67">
        <f t="shared" si="2"/>
        <v>20270</v>
      </c>
      <c r="O15" s="79" t="str">
        <f t="shared" si="2"/>
        <v xml:space="preserve"> --- </v>
      </c>
      <c r="P15" s="77">
        <f t="shared" si="2"/>
        <v>24917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12.5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15</v>
      </c>
      <c r="O17" s="72">
        <v>0</v>
      </c>
      <c r="P17" s="83">
        <f t="shared" ref="P17:P20" si="3">SUM(B17:O17)/COUNTIF(B17:O17,"&gt;0")</f>
        <v>13.75</v>
      </c>
      <c r="R17" s="84"/>
      <c r="S17" s="84"/>
    </row>
    <row r="18" spans="1:23" s="27" customFormat="1" ht="30" customHeight="1">
      <c r="A18" s="26" t="s">
        <v>30</v>
      </c>
      <c r="B18" s="59">
        <v>39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45</v>
      </c>
      <c r="O18" s="73">
        <v>0</v>
      </c>
      <c r="P18" s="85">
        <f t="shared" si="3"/>
        <v>42</v>
      </c>
      <c r="R18" s="84"/>
      <c r="S18" s="84"/>
    </row>
    <row r="19" spans="1:23" s="39" customFormat="1" ht="30" customHeight="1">
      <c r="A19" s="28" t="s">
        <v>29</v>
      </c>
      <c r="B19" s="60">
        <v>25762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24742</v>
      </c>
      <c r="O19" s="74">
        <v>0</v>
      </c>
      <c r="P19" s="86">
        <f t="shared" si="3"/>
        <v>25252</v>
      </c>
      <c r="R19" s="84"/>
      <c r="S19" s="84"/>
    </row>
    <row r="20" spans="1:23" s="62" customFormat="1" ht="30" customHeight="1" thickBot="1">
      <c r="A20" s="29" t="s">
        <v>31</v>
      </c>
      <c r="B20" s="61">
        <v>17362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13980</v>
      </c>
      <c r="O20" s="75">
        <v>0</v>
      </c>
      <c r="P20" s="87">
        <f t="shared" si="3"/>
        <v>15671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24732</v>
      </c>
      <c r="C21" s="31" t="str">
        <f t="shared" ref="C21:O22" si="4">IF(C17=0," --- ",ROUND(12*(1/C17*C19),))</f>
        <v xml:space="preserve"> --- </v>
      </c>
      <c r="D21" s="31" t="str">
        <f t="shared" si="4"/>
        <v xml:space="preserve"> --- </v>
      </c>
      <c r="E21" s="31" t="str">
        <f t="shared" si="4"/>
        <v xml:space="preserve"> --- </v>
      </c>
      <c r="F21" s="31" t="str">
        <f t="shared" si="4"/>
        <v xml:space="preserve"> --- 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 t="str">
        <f t="shared" si="4"/>
        <v xml:space="preserve"> --- </v>
      </c>
      <c r="K21" s="31" t="str">
        <f t="shared" si="4"/>
        <v xml:space="preserve"> --- </v>
      </c>
      <c r="L21" s="31" t="str">
        <f t="shared" si="4"/>
        <v xml:space="preserve"> --- </v>
      </c>
      <c r="M21" s="31" t="str">
        <f t="shared" si="4"/>
        <v xml:space="preserve"> --- </v>
      </c>
      <c r="N21" s="31">
        <f t="shared" si="4"/>
        <v>19794</v>
      </c>
      <c r="O21" s="76" t="str">
        <f t="shared" si="4"/>
        <v xml:space="preserve"> --- </v>
      </c>
      <c r="P21" s="77">
        <f>ROUND(SUM(B21:O21)/COUNTIF(B21:O21,"&gt;0"),)</f>
        <v>22263</v>
      </c>
    </row>
    <row r="22" spans="1:23" s="62" customFormat="1" ht="30" customHeight="1" thickBot="1">
      <c r="A22" s="30" t="s">
        <v>103</v>
      </c>
      <c r="B22" s="67">
        <f>IF(B18=0," --- ",ROUND(12*(1/B18*B20),))</f>
        <v>5342</v>
      </c>
      <c r="C22" s="67" t="str">
        <f t="shared" si="4"/>
        <v xml:space="preserve"> --- </v>
      </c>
      <c r="D22" s="67" t="str">
        <f t="shared" si="4"/>
        <v xml:space="preserve"> --- </v>
      </c>
      <c r="E22" s="67" t="str">
        <f t="shared" si="4"/>
        <v xml:space="preserve"> --- </v>
      </c>
      <c r="F22" s="67" t="str">
        <f t="shared" si="4"/>
        <v xml:space="preserve"> --- 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 t="str">
        <f t="shared" si="4"/>
        <v xml:space="preserve"> --- </v>
      </c>
      <c r="K22" s="67" t="str">
        <f t="shared" si="4"/>
        <v xml:space="preserve"> --- </v>
      </c>
      <c r="L22" s="67" t="str">
        <f t="shared" si="4"/>
        <v xml:space="preserve"> --- </v>
      </c>
      <c r="M22" s="67" t="str">
        <f t="shared" si="4"/>
        <v xml:space="preserve"> --- </v>
      </c>
      <c r="N22" s="67">
        <f t="shared" si="4"/>
        <v>3728</v>
      </c>
      <c r="O22" s="79" t="str">
        <f t="shared" si="4"/>
        <v xml:space="preserve"> --- </v>
      </c>
      <c r="P22" s="77">
        <f>ROUND(SUM(B22:O22)/COUNTIF(B22:O22,"&gt;0"),)</f>
        <v>4535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30074</v>
      </c>
      <c r="C23" s="67" t="str">
        <f t="shared" si="5"/>
        <v xml:space="preserve"> --- </v>
      </c>
      <c r="D23" s="67" t="str">
        <f t="shared" si="5"/>
        <v xml:space="preserve"> --- </v>
      </c>
      <c r="E23" s="67" t="str">
        <f t="shared" si="5"/>
        <v xml:space="preserve"> --- </v>
      </c>
      <c r="F23" s="67" t="str">
        <f t="shared" si="5"/>
        <v xml:space="preserve"> --- 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 t="str">
        <f t="shared" si="5"/>
        <v xml:space="preserve"> --- </v>
      </c>
      <c r="K23" s="67" t="str">
        <f t="shared" si="5"/>
        <v xml:space="preserve"> --- </v>
      </c>
      <c r="L23" s="67" t="str">
        <f t="shared" si="5"/>
        <v xml:space="preserve"> --- </v>
      </c>
      <c r="M23" s="67" t="str">
        <f t="shared" si="5"/>
        <v xml:space="preserve"> --- </v>
      </c>
      <c r="N23" s="67">
        <f t="shared" si="5"/>
        <v>23522</v>
      </c>
      <c r="O23" s="79" t="str">
        <f t="shared" si="5"/>
        <v xml:space="preserve"> --- </v>
      </c>
      <c r="P23" s="77">
        <f t="shared" si="5"/>
        <v>26798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11.3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72">
        <v>0</v>
      </c>
      <c r="P25" s="83">
        <f t="shared" ref="P25:P28" si="6">SUM(B25:O25)/COUNTIF(B25:O25,"&gt;0")</f>
        <v>11.3</v>
      </c>
      <c r="R25" s="84"/>
      <c r="S25" s="84"/>
    </row>
    <row r="26" spans="1:23" s="27" customFormat="1" ht="30" customHeight="1">
      <c r="A26" s="26" t="s">
        <v>30</v>
      </c>
      <c r="B26" s="59">
        <v>39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73">
        <v>0</v>
      </c>
      <c r="P26" s="85">
        <f t="shared" si="6"/>
        <v>39</v>
      </c>
      <c r="R26" s="84"/>
      <c r="S26" s="84"/>
    </row>
    <row r="27" spans="1:23" s="39" customFormat="1" ht="30" customHeight="1">
      <c r="A27" s="28" t="s">
        <v>29</v>
      </c>
      <c r="B27" s="60">
        <v>25371.84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74">
        <v>0</v>
      </c>
      <c r="P27" s="86">
        <f t="shared" si="6"/>
        <v>25371.84</v>
      </c>
      <c r="R27" s="84"/>
      <c r="S27" s="84"/>
    </row>
    <row r="28" spans="1:23" s="62" customFormat="1" ht="30" customHeight="1" thickBot="1">
      <c r="A28" s="29" t="s">
        <v>31</v>
      </c>
      <c r="B28" s="61">
        <v>15928.554999999998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75">
        <v>0</v>
      </c>
      <c r="P28" s="87">
        <f t="shared" si="6"/>
        <v>15928.554999999998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26944</v>
      </c>
      <c r="C29" s="31" t="str">
        <f t="shared" ref="C29:O30" si="7">IF(C25=0," --- ",ROUND(12*(1/C25*C27),))</f>
        <v xml:space="preserve"> --- </v>
      </c>
      <c r="D29" s="31" t="str">
        <f t="shared" si="7"/>
        <v xml:space="preserve"> --- </v>
      </c>
      <c r="E29" s="31" t="str">
        <f t="shared" si="7"/>
        <v xml:space="preserve"> --- 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 t="str">
        <f t="shared" si="7"/>
        <v xml:space="preserve"> --- </v>
      </c>
      <c r="K29" s="31" t="str">
        <f t="shared" si="7"/>
        <v xml:space="preserve"> --- </v>
      </c>
      <c r="L29" s="31" t="str">
        <f t="shared" si="7"/>
        <v xml:space="preserve"> --- </v>
      </c>
      <c r="M29" s="31" t="str">
        <f t="shared" si="7"/>
        <v xml:space="preserve"> --- </v>
      </c>
      <c r="N29" s="31" t="str">
        <f t="shared" si="7"/>
        <v xml:space="preserve"> --- </v>
      </c>
      <c r="O29" s="76" t="str">
        <f t="shared" si="7"/>
        <v xml:space="preserve"> --- </v>
      </c>
      <c r="P29" s="77">
        <f>ROUND(SUM(B29:O29)/COUNTIF(B29:O29,"&gt;0"),)</f>
        <v>26944</v>
      </c>
    </row>
    <row r="30" spans="1:23" s="62" customFormat="1" ht="30" customHeight="1" thickBot="1">
      <c r="A30" s="30" t="s">
        <v>103</v>
      </c>
      <c r="B30" s="67">
        <f>IF(B26=0," --- ",ROUND(12*(1/B26*B28),))</f>
        <v>4901</v>
      </c>
      <c r="C30" s="67" t="str">
        <f t="shared" si="7"/>
        <v xml:space="preserve"> --- </v>
      </c>
      <c r="D30" s="67" t="str">
        <f t="shared" si="7"/>
        <v xml:space="preserve"> --- </v>
      </c>
      <c r="E30" s="67" t="str">
        <f t="shared" si="7"/>
        <v xml:space="preserve"> --- 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 t="str">
        <f t="shared" si="7"/>
        <v xml:space="preserve"> --- </v>
      </c>
      <c r="K30" s="67" t="str">
        <f t="shared" si="7"/>
        <v xml:space="preserve"> --- </v>
      </c>
      <c r="L30" s="67" t="str">
        <f t="shared" si="7"/>
        <v xml:space="preserve"> --- </v>
      </c>
      <c r="M30" s="67" t="str">
        <f t="shared" si="7"/>
        <v xml:space="preserve"> --- </v>
      </c>
      <c r="N30" s="67" t="str">
        <f t="shared" si="7"/>
        <v xml:space="preserve"> --- </v>
      </c>
      <c r="O30" s="79" t="str">
        <f t="shared" si="7"/>
        <v xml:space="preserve"> --- </v>
      </c>
      <c r="P30" s="77">
        <f>ROUND(SUM(B30:O30)/COUNTIF(B30:O30,"&gt;0"),)</f>
        <v>4901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31845</v>
      </c>
      <c r="C31" s="67" t="str">
        <f t="shared" si="8"/>
        <v xml:space="preserve"> --- </v>
      </c>
      <c r="D31" s="67" t="str">
        <f t="shared" si="8"/>
        <v xml:space="preserve"> --- </v>
      </c>
      <c r="E31" s="67" t="str">
        <f t="shared" si="8"/>
        <v xml:space="preserve"> --- 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 t="str">
        <f t="shared" si="8"/>
        <v xml:space="preserve"> --- </v>
      </c>
      <c r="K31" s="67" t="str">
        <f t="shared" si="8"/>
        <v xml:space="preserve"> --- </v>
      </c>
      <c r="L31" s="67" t="str">
        <f t="shared" si="8"/>
        <v xml:space="preserve"> --- </v>
      </c>
      <c r="M31" s="67" t="str">
        <f t="shared" si="8"/>
        <v xml:space="preserve"> --- </v>
      </c>
      <c r="N31" s="67" t="str">
        <f t="shared" si="8"/>
        <v xml:space="preserve"> --- </v>
      </c>
      <c r="O31" s="79" t="str">
        <f t="shared" si="8"/>
        <v xml:space="preserve"> --- </v>
      </c>
      <c r="P31" s="77">
        <f t="shared" si="8"/>
        <v>31845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-1.6958169847709001</v>
      </c>
      <c r="C33" s="34" t="str">
        <f t="shared" ref="C33:P33" si="9">IF(OR(C15=" --- ",C23=" --- ")," --- ",C15/C23*100-100)</f>
        <v xml:space="preserve"> --- </v>
      </c>
      <c r="D33" s="34" t="str">
        <f t="shared" si="9"/>
        <v xml:space="preserve"> --- </v>
      </c>
      <c r="E33" s="34" t="str">
        <f t="shared" si="9"/>
        <v xml:space="preserve"> --- </v>
      </c>
      <c r="F33" s="34" t="str">
        <f t="shared" si="9"/>
        <v xml:space="preserve"> --- 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 t="str">
        <f t="shared" si="9"/>
        <v xml:space="preserve"> --- </v>
      </c>
      <c r="K33" s="34" t="str">
        <f t="shared" si="9"/>
        <v xml:space="preserve"> --- </v>
      </c>
      <c r="L33" s="34" t="str">
        <f t="shared" si="9"/>
        <v xml:space="preserve"> --- </v>
      </c>
      <c r="M33" s="34" t="str">
        <f t="shared" si="9"/>
        <v xml:space="preserve"> --- </v>
      </c>
      <c r="N33" s="34">
        <f t="shared" si="9"/>
        <v>-13.825354986820855</v>
      </c>
      <c r="O33" s="91" t="str">
        <f t="shared" si="9"/>
        <v xml:space="preserve"> --- </v>
      </c>
      <c r="P33" s="92">
        <f t="shared" si="9"/>
        <v>-7.0191805358608832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-5.5613126079447284</v>
      </c>
      <c r="C34" s="95" t="str">
        <f t="shared" ref="C34:P34" si="10">IF(OR(C23=" --- ",C31=" --- ")," --- ",C23/C31*100-100)</f>
        <v xml:space="preserve"> --- </v>
      </c>
      <c r="D34" s="95" t="str">
        <f t="shared" si="10"/>
        <v xml:space="preserve"> --- </v>
      </c>
      <c r="E34" s="95" t="str">
        <f t="shared" si="10"/>
        <v xml:space="preserve"> --- 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 t="str">
        <f t="shared" si="10"/>
        <v xml:space="preserve"> --- </v>
      </c>
      <c r="K34" s="95" t="str">
        <f t="shared" si="10"/>
        <v xml:space="preserve"> --- </v>
      </c>
      <c r="L34" s="95" t="str">
        <f t="shared" si="10"/>
        <v xml:space="preserve"> --- </v>
      </c>
      <c r="M34" s="95" t="str">
        <f t="shared" si="10"/>
        <v xml:space="preserve"> --- </v>
      </c>
      <c r="N34" s="95" t="str">
        <f t="shared" si="10"/>
        <v xml:space="preserve"> --- </v>
      </c>
      <c r="O34" s="96" t="str">
        <f t="shared" si="10"/>
        <v xml:space="preserve"> --- </v>
      </c>
      <c r="P34" s="97">
        <f t="shared" si="10"/>
        <v>-15.848641859004559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-510</v>
      </c>
      <c r="C36" s="37" t="str">
        <f t="shared" ref="C36:P36" si="11">IF(OR(C15=" --- ",C23=" --- ")," --- ",C15-C23)</f>
        <v xml:space="preserve"> --- </v>
      </c>
      <c r="D36" s="37" t="str">
        <f t="shared" si="11"/>
        <v xml:space="preserve"> --- </v>
      </c>
      <c r="E36" s="37" t="str">
        <f t="shared" si="11"/>
        <v xml:space="preserve"> --- </v>
      </c>
      <c r="F36" s="37" t="str">
        <f t="shared" si="11"/>
        <v xml:space="preserve"> --- 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 t="str">
        <f t="shared" si="11"/>
        <v xml:space="preserve"> --- </v>
      </c>
      <c r="K36" s="37" t="str">
        <f t="shared" si="11"/>
        <v xml:space="preserve"> --- </v>
      </c>
      <c r="L36" s="37" t="str">
        <f t="shared" si="11"/>
        <v xml:space="preserve"> --- </v>
      </c>
      <c r="M36" s="37" t="str">
        <f t="shared" si="11"/>
        <v xml:space="preserve"> --- </v>
      </c>
      <c r="N36" s="37">
        <f t="shared" si="11"/>
        <v>-3252</v>
      </c>
      <c r="O36" s="100" t="str">
        <f t="shared" si="11"/>
        <v xml:space="preserve"> --- </v>
      </c>
      <c r="P36" s="101">
        <f t="shared" si="11"/>
        <v>-1881</v>
      </c>
    </row>
    <row r="37" spans="1:17" s="35" customFormat="1" ht="30" customHeight="1" thickBot="1">
      <c r="A37" s="98" t="s">
        <v>61</v>
      </c>
      <c r="B37" s="102">
        <f>IF(OR(B23=" --- ",B31=" --- ")," --- ",B23-B31)</f>
        <v>-1771</v>
      </c>
      <c r="C37" s="103" t="str">
        <f t="shared" ref="C37:P37" si="12">IF(OR(C23=" --- ",C31=" --- ")," --- ",C23-C31)</f>
        <v xml:space="preserve"> --- </v>
      </c>
      <c r="D37" s="103" t="str">
        <f t="shared" si="12"/>
        <v xml:space="preserve"> --- </v>
      </c>
      <c r="E37" s="103" t="str">
        <f t="shared" si="12"/>
        <v xml:space="preserve"> --- 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 t="str">
        <f t="shared" si="12"/>
        <v xml:space="preserve"> --- </v>
      </c>
      <c r="K37" s="103" t="str">
        <f t="shared" si="12"/>
        <v xml:space="preserve"> --- </v>
      </c>
      <c r="L37" s="103" t="str">
        <f t="shared" si="12"/>
        <v xml:space="preserve"> --- </v>
      </c>
      <c r="M37" s="103" t="str">
        <f t="shared" si="12"/>
        <v xml:space="preserve"> --- </v>
      </c>
      <c r="N37" s="103" t="str">
        <f t="shared" si="12"/>
        <v xml:space="preserve"> --- </v>
      </c>
      <c r="O37" s="104" t="str">
        <f t="shared" si="12"/>
        <v xml:space="preserve"> --- </v>
      </c>
      <c r="P37" s="105">
        <f t="shared" si="12"/>
        <v>-5047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53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139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0.47307132459970092</v>
      </c>
      <c r="C97" s="34" t="str">
        <f t="shared" ref="C97:P97" si="13">IF(OR(C13=" --- ",C21=" --- ")," --- ",C13/C21*100-100)</f>
        <v xml:space="preserve"> --- </v>
      </c>
      <c r="D97" s="34" t="str">
        <f t="shared" si="13"/>
        <v xml:space="preserve"> --- </v>
      </c>
      <c r="E97" s="34" t="str">
        <f t="shared" si="13"/>
        <v xml:space="preserve"> --- </v>
      </c>
      <c r="F97" s="34" t="str">
        <f t="shared" si="13"/>
        <v xml:space="preserve"> --- 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 t="str">
        <f t="shared" si="13"/>
        <v xml:space="preserve"> --- </v>
      </c>
      <c r="K97" s="34" t="str">
        <f t="shared" si="13"/>
        <v xml:space="preserve"> --- </v>
      </c>
      <c r="L97" s="34" t="str">
        <f t="shared" si="13"/>
        <v xml:space="preserve"> --- </v>
      </c>
      <c r="M97" s="34" t="str">
        <f t="shared" si="13"/>
        <v xml:space="preserve"> --- </v>
      </c>
      <c r="N97" s="34">
        <f t="shared" si="13"/>
        <v>-17.555824997473977</v>
      </c>
      <c r="O97" s="91" t="str">
        <f t="shared" si="13"/>
        <v xml:space="preserve"> --- </v>
      </c>
      <c r="P97" s="92">
        <f t="shared" si="13"/>
        <v>-7.5416610519696405</v>
      </c>
    </row>
    <row r="98" spans="1:16" ht="30" customHeight="1" thickBot="1">
      <c r="A98" s="89" t="s">
        <v>92</v>
      </c>
      <c r="B98" s="94">
        <f>IF(OR(B21=" --- ",B29=" --- ")," --- ",B21/B29*100-100)</f>
        <v>-8.2096199524940658</v>
      </c>
      <c r="C98" s="95" t="str">
        <f t="shared" ref="C98:P98" si="14">IF(OR(C21=" --- ",C29=" --- ")," --- ",C21/C29*100-100)</f>
        <v xml:space="preserve"> --- </v>
      </c>
      <c r="D98" s="95" t="str">
        <f t="shared" si="14"/>
        <v xml:space="preserve"> --- </v>
      </c>
      <c r="E98" s="95" t="str">
        <f t="shared" si="14"/>
        <v xml:space="preserve"> --- 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 t="str">
        <f t="shared" si="14"/>
        <v xml:space="preserve"> --- </v>
      </c>
      <c r="K98" s="95" t="str">
        <f t="shared" si="14"/>
        <v xml:space="preserve"> --- </v>
      </c>
      <c r="L98" s="95" t="str">
        <f t="shared" si="14"/>
        <v xml:space="preserve"> --- </v>
      </c>
      <c r="M98" s="95" t="str">
        <f t="shared" si="14"/>
        <v xml:space="preserve"> --- </v>
      </c>
      <c r="N98" s="95" t="str">
        <f t="shared" si="14"/>
        <v xml:space="preserve"> --- </v>
      </c>
      <c r="O98" s="96" t="str">
        <f t="shared" si="14"/>
        <v xml:space="preserve"> --- </v>
      </c>
      <c r="P98" s="97">
        <f t="shared" si="14"/>
        <v>-17.373070071258908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117</v>
      </c>
      <c r="C100" s="37" t="str">
        <f t="shared" ref="C100:P100" si="15">IF(OR(C13=" --- ",C21=" --- ")," --- ",C13-C21)</f>
        <v xml:space="preserve"> --- </v>
      </c>
      <c r="D100" s="37" t="str">
        <f t="shared" si="15"/>
        <v xml:space="preserve"> --- </v>
      </c>
      <c r="E100" s="37" t="str">
        <f t="shared" si="15"/>
        <v xml:space="preserve"> --- </v>
      </c>
      <c r="F100" s="37" t="str">
        <f t="shared" si="15"/>
        <v xml:space="preserve"> --- 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 t="str">
        <f t="shared" si="15"/>
        <v xml:space="preserve"> --- </v>
      </c>
      <c r="K100" s="37" t="str">
        <f t="shared" si="15"/>
        <v xml:space="preserve"> --- </v>
      </c>
      <c r="L100" s="37" t="str">
        <f t="shared" si="15"/>
        <v xml:space="preserve"> --- </v>
      </c>
      <c r="M100" s="37" t="str">
        <f t="shared" si="15"/>
        <v xml:space="preserve"> --- </v>
      </c>
      <c r="N100" s="37">
        <f t="shared" si="15"/>
        <v>-3475</v>
      </c>
      <c r="O100" s="100" t="str">
        <f t="shared" si="15"/>
        <v xml:space="preserve"> --- </v>
      </c>
      <c r="P100" s="101">
        <f t="shared" si="15"/>
        <v>-1679</v>
      </c>
    </row>
    <row r="101" spans="1:16" ht="30" customHeight="1" thickBot="1">
      <c r="A101" s="98" t="s">
        <v>94</v>
      </c>
      <c r="B101" s="102">
        <f>IF(OR(B21=" --- ",B29=" --- ")," --- ",B21-B29)</f>
        <v>-2212</v>
      </c>
      <c r="C101" s="103" t="str">
        <f t="shared" ref="C101:P101" si="16">IF(OR(C21=" --- ",C29=" --- ")," --- ",C21-C29)</f>
        <v xml:space="preserve"> --- </v>
      </c>
      <c r="D101" s="103" t="str">
        <f t="shared" si="16"/>
        <v xml:space="preserve"> --- </v>
      </c>
      <c r="E101" s="103" t="str">
        <f t="shared" si="16"/>
        <v xml:space="preserve"> --- 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 t="str">
        <f t="shared" si="16"/>
        <v xml:space="preserve"> --- 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 t="str">
        <f t="shared" si="16"/>
        <v xml:space="preserve"> --- </v>
      </c>
      <c r="P101" s="105">
        <f t="shared" si="16"/>
        <v>-4681</v>
      </c>
    </row>
    <row r="103" spans="1:16">
      <c r="P103" s="18" t="s">
        <v>138</v>
      </c>
    </row>
    <row r="147" spans="1:16" ht="13.5" thickBot="1">
      <c r="P147" s="18" t="s">
        <v>137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-11.737177087233235</v>
      </c>
      <c r="C150" s="34" t="str">
        <f t="shared" ref="C150:P150" si="17">IF(OR(C14=" --- ",C22=" --- ")," --- ",C14/C22*100-100)</f>
        <v xml:space="preserve"> --- </v>
      </c>
      <c r="D150" s="34" t="str">
        <f t="shared" si="17"/>
        <v xml:space="preserve"> --- </v>
      </c>
      <c r="E150" s="34" t="str">
        <f t="shared" si="17"/>
        <v xml:space="preserve"> --- </v>
      </c>
      <c r="F150" s="34" t="str">
        <f t="shared" si="17"/>
        <v xml:space="preserve"> --- 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 t="str">
        <f t="shared" si="17"/>
        <v xml:space="preserve"> --- </v>
      </c>
      <c r="K150" s="34" t="str">
        <f t="shared" si="17"/>
        <v xml:space="preserve"> --- </v>
      </c>
      <c r="L150" s="34" t="str">
        <f t="shared" si="17"/>
        <v xml:space="preserve"> --- </v>
      </c>
      <c r="M150" s="34" t="str">
        <f t="shared" si="17"/>
        <v xml:space="preserve"> --- </v>
      </c>
      <c r="N150" s="34">
        <f t="shared" si="17"/>
        <v>5.9817596566523576</v>
      </c>
      <c r="O150" s="91" t="str">
        <f t="shared" si="17"/>
        <v xml:space="preserve"> --- </v>
      </c>
      <c r="P150" s="92">
        <f t="shared" si="17"/>
        <v>-4.4542447629548008</v>
      </c>
    </row>
    <row r="151" spans="1:16" ht="30" customHeight="1" thickBot="1">
      <c r="A151" s="89" t="s">
        <v>98</v>
      </c>
      <c r="B151" s="94">
        <f>IF(OR(B22=" --- ",B30=" --- ")," --- ",B22/B30*100-100)</f>
        <v>8.9981636400734715</v>
      </c>
      <c r="C151" s="95" t="str">
        <f t="shared" ref="C151:P151" si="18">IF(OR(C22=" --- ",C30=" --- ")," --- ",C22/C30*100-100)</f>
        <v xml:space="preserve"> --- </v>
      </c>
      <c r="D151" s="95" t="str">
        <f t="shared" si="18"/>
        <v xml:space="preserve"> --- </v>
      </c>
      <c r="E151" s="95" t="str">
        <f t="shared" si="18"/>
        <v xml:space="preserve"> --- 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 t="str">
        <f t="shared" si="18"/>
        <v xml:space="preserve"> --- </v>
      </c>
      <c r="K151" s="95" t="str">
        <f t="shared" si="18"/>
        <v xml:space="preserve"> --- </v>
      </c>
      <c r="L151" s="95" t="str">
        <f t="shared" si="18"/>
        <v xml:space="preserve"> --- </v>
      </c>
      <c r="M151" s="95" t="str">
        <f t="shared" si="18"/>
        <v xml:space="preserve"> --- </v>
      </c>
      <c r="N151" s="95" t="str">
        <f t="shared" si="18"/>
        <v xml:space="preserve"> --- </v>
      </c>
      <c r="O151" s="96" t="str">
        <f t="shared" si="18"/>
        <v xml:space="preserve"> --- </v>
      </c>
      <c r="P151" s="97">
        <f t="shared" si="18"/>
        <v>-7.4678637012854523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-627</v>
      </c>
      <c r="C153" s="37" t="str">
        <f t="shared" ref="C153:P153" si="19">IF(OR(C14=" --- ",C22=" --- ")," --- ",C14-C22)</f>
        <v xml:space="preserve"> --- </v>
      </c>
      <c r="D153" s="37" t="str">
        <f t="shared" si="19"/>
        <v xml:space="preserve"> --- </v>
      </c>
      <c r="E153" s="37" t="str">
        <f t="shared" si="19"/>
        <v xml:space="preserve"> --- </v>
      </c>
      <c r="F153" s="37" t="str">
        <f t="shared" si="19"/>
        <v xml:space="preserve"> --- 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 t="str">
        <f t="shared" si="19"/>
        <v xml:space="preserve"> --- </v>
      </c>
      <c r="K153" s="37" t="str">
        <f t="shared" si="19"/>
        <v xml:space="preserve"> --- </v>
      </c>
      <c r="L153" s="37" t="str">
        <f t="shared" si="19"/>
        <v xml:space="preserve"> --- </v>
      </c>
      <c r="M153" s="37" t="str">
        <f t="shared" si="19"/>
        <v xml:space="preserve"> --- </v>
      </c>
      <c r="N153" s="37">
        <f t="shared" si="19"/>
        <v>223</v>
      </c>
      <c r="O153" s="100" t="str">
        <f t="shared" si="19"/>
        <v xml:space="preserve"> --- </v>
      </c>
      <c r="P153" s="101">
        <f t="shared" si="19"/>
        <v>-202</v>
      </c>
    </row>
    <row r="154" spans="1:16" ht="30" customHeight="1" thickBot="1">
      <c r="A154" s="98" t="s">
        <v>100</v>
      </c>
      <c r="B154" s="102">
        <f>IF(OR(B22=" --- ",B30=" --- ")," --- ",B22-B30)</f>
        <v>441</v>
      </c>
      <c r="C154" s="103" t="str">
        <f t="shared" ref="C154:P154" si="20">IF(OR(C22=" --- ",C30=" --- ")," --- ",C22-C30)</f>
        <v xml:space="preserve"> --- </v>
      </c>
      <c r="D154" s="103" t="str">
        <f t="shared" si="20"/>
        <v xml:space="preserve"> --- </v>
      </c>
      <c r="E154" s="103" t="str">
        <f t="shared" si="20"/>
        <v xml:space="preserve"> --- 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 t="str">
        <f t="shared" si="20"/>
        <v xml:space="preserve"> --- 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 t="str">
        <f t="shared" si="20"/>
        <v xml:space="preserve"> --- </v>
      </c>
      <c r="P154" s="105">
        <f t="shared" si="20"/>
        <v>-366</v>
      </c>
    </row>
    <row r="156" spans="1:16">
      <c r="P156" s="18" t="s">
        <v>136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" priority="9" stopIfTrue="1">
      <formula>B9&gt;B17</formula>
    </cfRule>
    <cfRule type="expression" dxfId="18" priority="10" stopIfTrue="1">
      <formula>B9&lt;B17</formula>
    </cfRule>
  </conditionalFormatting>
  <conditionalFormatting sqref="C9:E9">
    <cfRule type="expression" dxfId="17" priority="7" stopIfTrue="1">
      <formula>C9&gt;C17</formula>
    </cfRule>
    <cfRule type="expression" dxfId="16" priority="8" stopIfTrue="1">
      <formula>C9&lt;C17</formula>
    </cfRule>
  </conditionalFormatting>
  <conditionalFormatting sqref="B10">
    <cfRule type="expression" dxfId="15" priority="5" stopIfTrue="1">
      <formula>B10&gt;B18</formula>
    </cfRule>
    <cfRule type="expression" dxfId="14" priority="6" stopIfTrue="1">
      <formula>B10&lt;B18</formula>
    </cfRule>
  </conditionalFormatting>
  <conditionalFormatting sqref="C9:O9">
    <cfRule type="expression" dxfId="13" priority="3" stopIfTrue="1">
      <formula>C9&gt;C17</formula>
    </cfRule>
    <cfRule type="expression" dxfId="12" priority="4" stopIfTrue="1">
      <formula>C9&lt;C17</formula>
    </cfRule>
  </conditionalFormatting>
  <conditionalFormatting sqref="C10:O10">
    <cfRule type="expression" dxfId="11" priority="1" stopIfTrue="1">
      <formula>C10&gt;C18</formula>
    </cfRule>
    <cfRule type="expression" dxfId="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8" t="s">
        <v>33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54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15</v>
      </c>
      <c r="C9" s="43">
        <v>0</v>
      </c>
      <c r="D9" s="43">
        <v>12.52</v>
      </c>
      <c r="E9" s="43">
        <v>13.82</v>
      </c>
      <c r="F9" s="43">
        <v>14.73</v>
      </c>
      <c r="G9" s="43">
        <v>0</v>
      </c>
      <c r="H9" s="43">
        <v>0</v>
      </c>
      <c r="I9" s="43">
        <v>0</v>
      </c>
      <c r="J9" s="43">
        <v>15.44</v>
      </c>
      <c r="K9" s="43">
        <v>0</v>
      </c>
      <c r="L9" s="43">
        <v>0</v>
      </c>
      <c r="M9" s="43">
        <v>0</v>
      </c>
      <c r="N9" s="43">
        <v>0</v>
      </c>
      <c r="O9" s="72">
        <v>13.69</v>
      </c>
      <c r="P9" s="56">
        <f t="shared" ref="P9:P12" si="0">SUM(B9:O9)/COUNTIF(B9:O9,"&gt;0")</f>
        <v>14.200000000000001</v>
      </c>
    </row>
    <row r="10" spans="1:33" s="27" customFormat="1" ht="30" customHeight="1">
      <c r="A10" s="26" t="s">
        <v>30</v>
      </c>
      <c r="B10" s="64">
        <v>30</v>
      </c>
      <c r="C10" s="44">
        <v>0</v>
      </c>
      <c r="D10" s="44">
        <v>56.528100000000002</v>
      </c>
      <c r="E10" s="44">
        <v>53</v>
      </c>
      <c r="F10" s="44">
        <v>43.125</v>
      </c>
      <c r="G10" s="44">
        <v>0</v>
      </c>
      <c r="H10" s="44">
        <v>0</v>
      </c>
      <c r="I10" s="44">
        <v>0</v>
      </c>
      <c r="J10" s="44">
        <v>52</v>
      </c>
      <c r="K10" s="44">
        <v>0</v>
      </c>
      <c r="L10" s="44">
        <v>0</v>
      </c>
      <c r="M10" s="44">
        <v>0</v>
      </c>
      <c r="N10" s="44">
        <v>0</v>
      </c>
      <c r="O10" s="73">
        <v>39.770000000000003</v>
      </c>
      <c r="P10" s="49">
        <f t="shared" si="0"/>
        <v>45.737183333333327</v>
      </c>
    </row>
    <row r="11" spans="1:33" s="39" customFormat="1" ht="30" customHeight="1">
      <c r="A11" s="28" t="s">
        <v>29</v>
      </c>
      <c r="B11" s="65">
        <v>25884</v>
      </c>
      <c r="C11" s="45">
        <v>0</v>
      </c>
      <c r="D11" s="45">
        <v>23956</v>
      </c>
      <c r="E11" s="45">
        <v>25500</v>
      </c>
      <c r="F11" s="45">
        <v>24400</v>
      </c>
      <c r="G11" s="45">
        <v>0</v>
      </c>
      <c r="H11" s="45">
        <v>0</v>
      </c>
      <c r="I11" s="45">
        <v>0</v>
      </c>
      <c r="J11" s="45">
        <v>25297</v>
      </c>
      <c r="K11" s="45">
        <v>0</v>
      </c>
      <c r="L11" s="45">
        <v>0</v>
      </c>
      <c r="M11" s="45">
        <v>0</v>
      </c>
      <c r="N11" s="45">
        <v>0</v>
      </c>
      <c r="O11" s="74">
        <v>24943</v>
      </c>
      <c r="P11" s="50">
        <f t="shared" si="0"/>
        <v>24996.666666666668</v>
      </c>
    </row>
    <row r="12" spans="1:33" s="62" customFormat="1" ht="30" customHeight="1" thickBot="1">
      <c r="A12" s="29" t="s">
        <v>31</v>
      </c>
      <c r="B12" s="66">
        <v>15323</v>
      </c>
      <c r="C12" s="46">
        <v>0</v>
      </c>
      <c r="D12" s="46">
        <v>13808</v>
      </c>
      <c r="E12" s="46">
        <v>13770</v>
      </c>
      <c r="F12" s="46">
        <v>13900</v>
      </c>
      <c r="G12" s="46">
        <v>0</v>
      </c>
      <c r="H12" s="46">
        <v>0</v>
      </c>
      <c r="I12" s="46">
        <v>0</v>
      </c>
      <c r="J12" s="46">
        <v>15692</v>
      </c>
      <c r="K12" s="46">
        <v>0</v>
      </c>
      <c r="L12" s="46">
        <v>0</v>
      </c>
      <c r="M12" s="46">
        <v>0</v>
      </c>
      <c r="N12" s="46">
        <v>0</v>
      </c>
      <c r="O12" s="75">
        <v>14017</v>
      </c>
      <c r="P12" s="51">
        <f t="shared" si="0"/>
        <v>14418.333333333334</v>
      </c>
    </row>
    <row r="13" spans="1:33" s="39" customFormat="1" ht="30" customHeight="1" thickBot="1">
      <c r="A13" s="30" t="s">
        <v>102</v>
      </c>
      <c r="B13" s="31">
        <f>IF(B9=0," --- ",ROUND(12*(1/B9*B11),))</f>
        <v>20707</v>
      </c>
      <c r="C13" s="31" t="str">
        <f t="shared" ref="C13:O14" si="1">IF(C9=0," --- ",ROUND(12*(1/C9*C11),))</f>
        <v xml:space="preserve"> --- </v>
      </c>
      <c r="D13" s="31">
        <f t="shared" si="1"/>
        <v>22961</v>
      </c>
      <c r="E13" s="31">
        <f t="shared" si="1"/>
        <v>22142</v>
      </c>
      <c r="F13" s="31">
        <f t="shared" si="1"/>
        <v>19878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>
        <f t="shared" si="1"/>
        <v>19661</v>
      </c>
      <c r="K13" s="31" t="str">
        <f>IF(K9=0," --- ",ROUND(12*(1/K9*K11)+Q38,))</f>
        <v xml:space="preserve"> --- </v>
      </c>
      <c r="L13" s="31" t="str">
        <f t="shared" si="1"/>
        <v xml:space="preserve"> --- </v>
      </c>
      <c r="M13" s="31" t="str">
        <f t="shared" si="1"/>
        <v xml:space="preserve"> --- </v>
      </c>
      <c r="N13" s="31" t="str">
        <f t="shared" si="1"/>
        <v xml:space="preserve"> --- </v>
      </c>
      <c r="O13" s="76">
        <f t="shared" si="1"/>
        <v>21864</v>
      </c>
      <c r="P13" s="77">
        <f>ROUND(SUM(B13:O13)/COUNTIF(B13:O13,"&gt;0"),)</f>
        <v>21202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6129</v>
      </c>
      <c r="C14" s="67" t="str">
        <f t="shared" si="1"/>
        <v xml:space="preserve"> --- </v>
      </c>
      <c r="D14" s="67">
        <f t="shared" si="1"/>
        <v>2931</v>
      </c>
      <c r="E14" s="67">
        <f t="shared" si="1"/>
        <v>3118</v>
      </c>
      <c r="F14" s="67">
        <f t="shared" si="1"/>
        <v>3868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>
        <f t="shared" si="1"/>
        <v>3621</v>
      </c>
      <c r="K14" s="67" t="str">
        <f t="shared" si="1"/>
        <v xml:space="preserve"> --- </v>
      </c>
      <c r="L14" s="67" t="str">
        <f t="shared" si="1"/>
        <v xml:space="preserve"> --- </v>
      </c>
      <c r="M14" s="67" t="str">
        <f t="shared" si="1"/>
        <v xml:space="preserve"> --- </v>
      </c>
      <c r="N14" s="67" t="str">
        <f t="shared" si="1"/>
        <v xml:space="preserve"> --- </v>
      </c>
      <c r="O14" s="79">
        <f t="shared" si="1"/>
        <v>4229</v>
      </c>
      <c r="P14" s="77">
        <f>ROUND(SUM(B14:O14)/COUNTIF(B14:O14,"&gt;0"),)</f>
        <v>3983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26836</v>
      </c>
      <c r="C15" s="67" t="str">
        <f t="shared" ref="C15:P15" si="2">IF(C9=0," --- ",C13+C14)</f>
        <v xml:space="preserve"> --- </v>
      </c>
      <c r="D15" s="67">
        <f t="shared" si="2"/>
        <v>25892</v>
      </c>
      <c r="E15" s="67">
        <f t="shared" si="2"/>
        <v>25260</v>
      </c>
      <c r="F15" s="67">
        <f t="shared" si="2"/>
        <v>23746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>
        <f t="shared" si="2"/>
        <v>23282</v>
      </c>
      <c r="K15" s="67" t="str">
        <f t="shared" si="2"/>
        <v xml:space="preserve"> --- </v>
      </c>
      <c r="L15" s="67" t="str">
        <f t="shared" si="2"/>
        <v xml:space="preserve"> --- </v>
      </c>
      <c r="M15" s="67" t="str">
        <f t="shared" si="2"/>
        <v xml:space="preserve"> --- </v>
      </c>
      <c r="N15" s="67" t="str">
        <f t="shared" si="2"/>
        <v xml:space="preserve"> --- </v>
      </c>
      <c r="O15" s="79">
        <f t="shared" si="2"/>
        <v>26093</v>
      </c>
      <c r="P15" s="77">
        <f t="shared" si="2"/>
        <v>25185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16.5</v>
      </c>
      <c r="C17" s="43">
        <v>0</v>
      </c>
      <c r="D17" s="43">
        <v>12.52</v>
      </c>
      <c r="E17" s="43">
        <v>13.82</v>
      </c>
      <c r="F17" s="43">
        <v>12.83</v>
      </c>
      <c r="G17" s="43">
        <v>0</v>
      </c>
      <c r="H17" s="43">
        <v>0</v>
      </c>
      <c r="I17" s="43">
        <v>0</v>
      </c>
      <c r="J17" s="43">
        <v>15.44</v>
      </c>
      <c r="K17" s="43">
        <v>0</v>
      </c>
      <c r="L17" s="43">
        <v>0</v>
      </c>
      <c r="M17" s="43">
        <v>0</v>
      </c>
      <c r="N17" s="43">
        <v>0</v>
      </c>
      <c r="O17" s="72">
        <v>14.69</v>
      </c>
      <c r="P17" s="83">
        <f t="shared" ref="P17:P20" si="3">SUM(B17:O17)/COUNTIF(B17:O17,"&gt;0")</f>
        <v>14.299999999999999</v>
      </c>
      <c r="R17" s="84"/>
      <c r="S17" s="84"/>
    </row>
    <row r="18" spans="1:23" s="27" customFormat="1" ht="30" customHeight="1">
      <c r="A18" s="26" t="s">
        <v>30</v>
      </c>
      <c r="B18" s="59">
        <v>45</v>
      </c>
      <c r="C18" s="44">
        <v>0</v>
      </c>
      <c r="D18" s="44">
        <v>56.528100000000002</v>
      </c>
      <c r="E18" s="44">
        <v>53</v>
      </c>
      <c r="F18" s="44">
        <v>42.84</v>
      </c>
      <c r="G18" s="44">
        <v>0</v>
      </c>
      <c r="H18" s="44">
        <v>0</v>
      </c>
      <c r="I18" s="44">
        <v>0</v>
      </c>
      <c r="J18" s="44">
        <v>52</v>
      </c>
      <c r="K18" s="44">
        <v>0</v>
      </c>
      <c r="L18" s="44">
        <v>0</v>
      </c>
      <c r="M18" s="44">
        <v>0</v>
      </c>
      <c r="N18" s="44">
        <v>0</v>
      </c>
      <c r="O18" s="73">
        <v>39.770000000000003</v>
      </c>
      <c r="P18" s="85">
        <f t="shared" si="3"/>
        <v>48.189683333333335</v>
      </c>
      <c r="R18" s="84"/>
      <c r="S18" s="84"/>
    </row>
    <row r="19" spans="1:23" s="39" customFormat="1" ht="30" customHeight="1">
      <c r="A19" s="28" t="s">
        <v>29</v>
      </c>
      <c r="B19" s="60">
        <v>25762</v>
      </c>
      <c r="C19" s="45">
        <v>0</v>
      </c>
      <c r="D19" s="45">
        <v>23956.243013390944</v>
      </c>
      <c r="E19" s="45">
        <v>25600</v>
      </c>
      <c r="F19" s="45">
        <v>24300</v>
      </c>
      <c r="G19" s="45">
        <v>0</v>
      </c>
      <c r="H19" s="45">
        <v>0</v>
      </c>
      <c r="I19" s="45">
        <v>0</v>
      </c>
      <c r="J19" s="45">
        <v>25356</v>
      </c>
      <c r="K19" s="45">
        <v>0</v>
      </c>
      <c r="L19" s="45">
        <v>0</v>
      </c>
      <c r="M19" s="45">
        <v>0</v>
      </c>
      <c r="N19" s="45">
        <v>0</v>
      </c>
      <c r="O19" s="74">
        <v>25068</v>
      </c>
      <c r="P19" s="86">
        <f t="shared" si="3"/>
        <v>25007.040502231826</v>
      </c>
      <c r="R19" s="84"/>
      <c r="S19" s="84"/>
    </row>
    <row r="20" spans="1:23" s="62" customFormat="1" ht="30" customHeight="1" thickBot="1">
      <c r="A20" s="29" t="s">
        <v>31</v>
      </c>
      <c r="B20" s="61">
        <v>17363</v>
      </c>
      <c r="C20" s="46">
        <v>0</v>
      </c>
      <c r="D20" s="46">
        <v>14689</v>
      </c>
      <c r="E20" s="46">
        <v>15300</v>
      </c>
      <c r="F20" s="46">
        <v>14200</v>
      </c>
      <c r="G20" s="46">
        <v>0</v>
      </c>
      <c r="H20" s="46">
        <v>0</v>
      </c>
      <c r="I20" s="46">
        <v>0</v>
      </c>
      <c r="J20" s="46">
        <v>16085</v>
      </c>
      <c r="K20" s="46">
        <v>0</v>
      </c>
      <c r="L20" s="46">
        <v>0</v>
      </c>
      <c r="M20" s="46">
        <v>0</v>
      </c>
      <c r="N20" s="46">
        <v>0</v>
      </c>
      <c r="O20" s="75">
        <v>15488</v>
      </c>
      <c r="P20" s="87">
        <f t="shared" si="3"/>
        <v>15520.833333333334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18736</v>
      </c>
      <c r="C21" s="31" t="str">
        <f t="shared" ref="C21:O22" si="4">IF(C17=0," --- ",ROUND(12*(1/C17*C19),))</f>
        <v xml:space="preserve"> --- </v>
      </c>
      <c r="D21" s="31">
        <f t="shared" si="4"/>
        <v>22961</v>
      </c>
      <c r="E21" s="31">
        <f t="shared" si="4"/>
        <v>22229</v>
      </c>
      <c r="F21" s="31">
        <f t="shared" si="4"/>
        <v>22728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>
        <f t="shared" si="4"/>
        <v>19707</v>
      </c>
      <c r="K21" s="31" t="str">
        <f t="shared" si="4"/>
        <v xml:space="preserve"> --- </v>
      </c>
      <c r="L21" s="31" t="str">
        <f t="shared" si="4"/>
        <v xml:space="preserve"> --- </v>
      </c>
      <c r="M21" s="31" t="str">
        <f t="shared" si="4"/>
        <v xml:space="preserve"> --- </v>
      </c>
      <c r="N21" s="31" t="str">
        <f t="shared" si="4"/>
        <v xml:space="preserve"> --- </v>
      </c>
      <c r="O21" s="76">
        <f t="shared" si="4"/>
        <v>20478</v>
      </c>
      <c r="P21" s="77">
        <f>ROUND(SUM(B21:O21)/COUNTIF(B21:O21,"&gt;0"),)</f>
        <v>21140</v>
      </c>
    </row>
    <row r="22" spans="1:23" s="62" customFormat="1" ht="30" customHeight="1" thickBot="1">
      <c r="A22" s="30" t="s">
        <v>103</v>
      </c>
      <c r="B22" s="67">
        <f>IF(B18=0," --- ",ROUND(12*(1/B18*B20),))</f>
        <v>4630</v>
      </c>
      <c r="C22" s="67" t="str">
        <f t="shared" si="4"/>
        <v xml:space="preserve"> --- </v>
      </c>
      <c r="D22" s="67">
        <f t="shared" si="4"/>
        <v>3118</v>
      </c>
      <c r="E22" s="67">
        <f t="shared" si="4"/>
        <v>3464</v>
      </c>
      <c r="F22" s="67">
        <f t="shared" si="4"/>
        <v>3978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>
        <f t="shared" si="4"/>
        <v>3712</v>
      </c>
      <c r="K22" s="67" t="str">
        <f t="shared" si="4"/>
        <v xml:space="preserve"> --- </v>
      </c>
      <c r="L22" s="67" t="str">
        <f t="shared" si="4"/>
        <v xml:space="preserve"> --- </v>
      </c>
      <c r="M22" s="67" t="str">
        <f t="shared" si="4"/>
        <v xml:space="preserve"> --- </v>
      </c>
      <c r="N22" s="67" t="str">
        <f t="shared" si="4"/>
        <v xml:space="preserve"> --- </v>
      </c>
      <c r="O22" s="79">
        <f t="shared" si="4"/>
        <v>4673</v>
      </c>
      <c r="P22" s="77">
        <f>ROUND(SUM(B22:O22)/COUNTIF(B22:O22,"&gt;0"),)</f>
        <v>3929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23366</v>
      </c>
      <c r="C23" s="67" t="str">
        <f t="shared" si="5"/>
        <v xml:space="preserve"> --- </v>
      </c>
      <c r="D23" s="67">
        <f t="shared" si="5"/>
        <v>26079</v>
      </c>
      <c r="E23" s="67">
        <f t="shared" si="5"/>
        <v>25693</v>
      </c>
      <c r="F23" s="67">
        <f t="shared" si="5"/>
        <v>26706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>
        <f t="shared" si="5"/>
        <v>23419</v>
      </c>
      <c r="K23" s="67" t="str">
        <f t="shared" si="5"/>
        <v xml:space="preserve"> --- </v>
      </c>
      <c r="L23" s="67" t="str">
        <f t="shared" si="5"/>
        <v xml:space="preserve"> --- </v>
      </c>
      <c r="M23" s="67" t="str">
        <f t="shared" si="5"/>
        <v xml:space="preserve"> --- </v>
      </c>
      <c r="N23" s="67" t="str">
        <f t="shared" si="5"/>
        <v xml:space="preserve"> --- </v>
      </c>
      <c r="O23" s="79">
        <f t="shared" si="5"/>
        <v>25151</v>
      </c>
      <c r="P23" s="77">
        <f t="shared" si="5"/>
        <v>25069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15.2</v>
      </c>
      <c r="C25" s="43">
        <v>0</v>
      </c>
      <c r="D25" s="43">
        <v>13.15</v>
      </c>
      <c r="E25" s="43">
        <v>13.82</v>
      </c>
      <c r="F25" s="43">
        <v>12.41</v>
      </c>
      <c r="G25" s="43">
        <v>0</v>
      </c>
      <c r="H25" s="43">
        <v>0</v>
      </c>
      <c r="I25" s="43">
        <v>0</v>
      </c>
      <c r="J25" s="43">
        <v>15.44</v>
      </c>
      <c r="K25" s="43">
        <v>0</v>
      </c>
      <c r="L25" s="43">
        <v>12.031677777777777</v>
      </c>
      <c r="M25" s="43">
        <v>0</v>
      </c>
      <c r="N25" s="43">
        <v>0</v>
      </c>
      <c r="O25" s="72">
        <v>14.17</v>
      </c>
      <c r="P25" s="83">
        <f t="shared" ref="P25:P28" si="6">SUM(B25:O25)/COUNTIF(B25:O25,"&gt;0")</f>
        <v>13.745953968253968</v>
      </c>
      <c r="R25" s="84"/>
      <c r="S25" s="84"/>
    </row>
    <row r="26" spans="1:23" s="27" customFormat="1" ht="30" customHeight="1">
      <c r="A26" s="26" t="s">
        <v>30</v>
      </c>
      <c r="B26" s="59">
        <v>40</v>
      </c>
      <c r="C26" s="44">
        <v>0</v>
      </c>
      <c r="D26" s="44">
        <v>52.83</v>
      </c>
      <c r="E26" s="44">
        <v>53</v>
      </c>
      <c r="F26" s="44">
        <v>45.1</v>
      </c>
      <c r="G26" s="44">
        <v>0</v>
      </c>
      <c r="H26" s="44">
        <v>0</v>
      </c>
      <c r="I26" s="44">
        <v>0</v>
      </c>
      <c r="J26" s="44">
        <v>52</v>
      </c>
      <c r="K26" s="44">
        <v>0</v>
      </c>
      <c r="L26" s="44">
        <v>44.94</v>
      </c>
      <c r="M26" s="44">
        <v>0</v>
      </c>
      <c r="N26" s="44">
        <v>0</v>
      </c>
      <c r="O26" s="73">
        <v>39.770000000000003</v>
      </c>
      <c r="P26" s="85">
        <f t="shared" si="6"/>
        <v>46.805714285714281</v>
      </c>
      <c r="R26" s="84"/>
      <c r="S26" s="84"/>
    </row>
    <row r="27" spans="1:23" s="39" customFormat="1" ht="30" customHeight="1">
      <c r="A27" s="28" t="s">
        <v>29</v>
      </c>
      <c r="B27" s="60">
        <v>24802.6</v>
      </c>
      <c r="C27" s="45">
        <v>0</v>
      </c>
      <c r="D27" s="45">
        <v>23125</v>
      </c>
      <c r="E27" s="45">
        <v>24620</v>
      </c>
      <c r="F27" s="45">
        <v>23050</v>
      </c>
      <c r="G27" s="45">
        <v>0</v>
      </c>
      <c r="H27" s="45">
        <v>0</v>
      </c>
      <c r="I27" s="45">
        <v>0</v>
      </c>
      <c r="J27" s="45">
        <v>24039</v>
      </c>
      <c r="K27" s="45">
        <v>0</v>
      </c>
      <c r="L27" s="45">
        <v>24050</v>
      </c>
      <c r="M27" s="45">
        <v>0</v>
      </c>
      <c r="N27" s="45">
        <v>0</v>
      </c>
      <c r="O27" s="74">
        <v>23970</v>
      </c>
      <c r="P27" s="86">
        <f t="shared" si="6"/>
        <v>23950.942857142858</v>
      </c>
      <c r="R27" s="84"/>
      <c r="S27" s="84"/>
    </row>
    <row r="28" spans="1:23" s="62" customFormat="1" ht="30" customHeight="1" thickBot="1">
      <c r="A28" s="29" t="s">
        <v>31</v>
      </c>
      <c r="B28" s="61">
        <v>14302.154999999999</v>
      </c>
      <c r="C28" s="46">
        <v>0</v>
      </c>
      <c r="D28" s="46">
        <v>12368</v>
      </c>
      <c r="E28" s="46">
        <v>12880</v>
      </c>
      <c r="F28" s="46">
        <v>12800</v>
      </c>
      <c r="G28" s="46">
        <v>0</v>
      </c>
      <c r="H28" s="46">
        <v>0</v>
      </c>
      <c r="I28" s="46">
        <v>0</v>
      </c>
      <c r="J28" s="46">
        <v>13216</v>
      </c>
      <c r="K28" s="46">
        <v>0</v>
      </c>
      <c r="L28" s="46">
        <v>13217</v>
      </c>
      <c r="M28" s="46">
        <v>0</v>
      </c>
      <c r="N28" s="46">
        <v>0</v>
      </c>
      <c r="O28" s="75">
        <v>12740</v>
      </c>
      <c r="P28" s="87">
        <f t="shared" si="6"/>
        <v>13074.736428571428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19581</v>
      </c>
      <c r="C29" s="31" t="str">
        <f t="shared" ref="C29:O30" si="7">IF(C25=0," --- ",ROUND(12*(1/C25*C27),))</f>
        <v xml:space="preserve"> --- </v>
      </c>
      <c r="D29" s="31">
        <f t="shared" si="7"/>
        <v>21103</v>
      </c>
      <c r="E29" s="31">
        <f t="shared" si="7"/>
        <v>21378</v>
      </c>
      <c r="F29" s="31">
        <f t="shared" si="7"/>
        <v>22288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>
        <f t="shared" si="7"/>
        <v>18683</v>
      </c>
      <c r="K29" s="31" t="str">
        <f t="shared" si="7"/>
        <v xml:space="preserve"> --- </v>
      </c>
      <c r="L29" s="31">
        <f t="shared" si="7"/>
        <v>23987</v>
      </c>
      <c r="M29" s="31" t="str">
        <f t="shared" si="7"/>
        <v xml:space="preserve"> --- </v>
      </c>
      <c r="N29" s="31" t="str">
        <f t="shared" si="7"/>
        <v xml:space="preserve"> --- </v>
      </c>
      <c r="O29" s="76">
        <f t="shared" si="7"/>
        <v>20299</v>
      </c>
      <c r="P29" s="77">
        <f>ROUND(SUM(B29:O29)/COUNTIF(B29:O29,"&gt;0"),)</f>
        <v>21046</v>
      </c>
    </row>
    <row r="30" spans="1:23" s="62" customFormat="1" ht="30" customHeight="1" thickBot="1">
      <c r="A30" s="30" t="s">
        <v>103</v>
      </c>
      <c r="B30" s="67">
        <f>IF(B26=0," --- ",ROUND(12*(1/B26*B28),))</f>
        <v>4291</v>
      </c>
      <c r="C30" s="67" t="str">
        <f t="shared" si="7"/>
        <v xml:space="preserve"> --- </v>
      </c>
      <c r="D30" s="67">
        <f t="shared" si="7"/>
        <v>2809</v>
      </c>
      <c r="E30" s="67">
        <f t="shared" si="7"/>
        <v>2916</v>
      </c>
      <c r="F30" s="67">
        <f t="shared" si="7"/>
        <v>3406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>
        <f t="shared" si="7"/>
        <v>3050</v>
      </c>
      <c r="K30" s="67" t="str">
        <f t="shared" si="7"/>
        <v xml:space="preserve"> --- </v>
      </c>
      <c r="L30" s="67">
        <f t="shared" si="7"/>
        <v>3529</v>
      </c>
      <c r="M30" s="67" t="str">
        <f t="shared" si="7"/>
        <v xml:space="preserve"> --- </v>
      </c>
      <c r="N30" s="67" t="str">
        <f t="shared" si="7"/>
        <v xml:space="preserve"> --- </v>
      </c>
      <c r="O30" s="79">
        <f t="shared" si="7"/>
        <v>3844</v>
      </c>
      <c r="P30" s="77">
        <f>ROUND(SUM(B30:O30)/COUNTIF(B30:O30,"&gt;0"),)</f>
        <v>3406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23872</v>
      </c>
      <c r="C31" s="67" t="str">
        <f t="shared" si="8"/>
        <v xml:space="preserve"> --- </v>
      </c>
      <c r="D31" s="67">
        <f t="shared" si="8"/>
        <v>23912</v>
      </c>
      <c r="E31" s="67">
        <f t="shared" si="8"/>
        <v>24294</v>
      </c>
      <c r="F31" s="67">
        <f t="shared" si="8"/>
        <v>25694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>
        <f t="shared" si="8"/>
        <v>21733</v>
      </c>
      <c r="K31" s="67" t="str">
        <f t="shared" si="8"/>
        <v xml:space="preserve"> --- </v>
      </c>
      <c r="L31" s="67">
        <f t="shared" si="8"/>
        <v>27516</v>
      </c>
      <c r="M31" s="67" t="str">
        <f t="shared" si="8"/>
        <v xml:space="preserve"> --- </v>
      </c>
      <c r="N31" s="67" t="str">
        <f t="shared" si="8"/>
        <v xml:space="preserve"> --- </v>
      </c>
      <c r="O31" s="79">
        <f t="shared" si="8"/>
        <v>24143</v>
      </c>
      <c r="P31" s="77">
        <f t="shared" si="8"/>
        <v>24452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14.850637678678424</v>
      </c>
      <c r="C33" s="34" t="str">
        <f t="shared" ref="C33:P33" si="9">IF(OR(C15=" --- ",C23=" --- ")," --- ",C15/C23*100-100)</f>
        <v xml:space="preserve"> --- </v>
      </c>
      <c r="D33" s="34">
        <f t="shared" si="9"/>
        <v>-0.71705203420377472</v>
      </c>
      <c r="E33" s="34">
        <f t="shared" si="9"/>
        <v>-1.6852839294749629</v>
      </c>
      <c r="F33" s="34">
        <f t="shared" si="9"/>
        <v>-11.083651613869534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>
        <f t="shared" si="9"/>
        <v>-0.58499508945727996</v>
      </c>
      <c r="K33" s="34" t="str">
        <f t="shared" si="9"/>
        <v xml:space="preserve"> --- </v>
      </c>
      <c r="L33" s="34" t="str">
        <f t="shared" si="9"/>
        <v xml:space="preserve"> --- </v>
      </c>
      <c r="M33" s="34" t="str">
        <f t="shared" si="9"/>
        <v xml:space="preserve"> --- </v>
      </c>
      <c r="N33" s="34" t="str">
        <f t="shared" si="9"/>
        <v xml:space="preserve"> --- </v>
      </c>
      <c r="O33" s="91">
        <f t="shared" si="9"/>
        <v>3.7453779173790309</v>
      </c>
      <c r="P33" s="92">
        <f t="shared" si="9"/>
        <v>0.46272288483784507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-2.119638069705104</v>
      </c>
      <c r="C34" s="95" t="str">
        <f t="shared" ref="C34:P34" si="10">IF(OR(C23=" --- ",C31=" --- ")," --- ",C23/C31*100-100)</f>
        <v xml:space="preserve"> --- </v>
      </c>
      <c r="D34" s="95">
        <f t="shared" si="10"/>
        <v>9.0623954499832564</v>
      </c>
      <c r="E34" s="95">
        <f t="shared" si="10"/>
        <v>5.7586235284432234</v>
      </c>
      <c r="F34" s="95">
        <f t="shared" si="10"/>
        <v>3.9386627228146693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>
        <f t="shared" si="10"/>
        <v>7.7577876961303076</v>
      </c>
      <c r="K34" s="95" t="str">
        <f t="shared" si="10"/>
        <v xml:space="preserve"> --- </v>
      </c>
      <c r="L34" s="95" t="str">
        <f t="shared" si="10"/>
        <v xml:space="preserve"> --- </v>
      </c>
      <c r="M34" s="95" t="str">
        <f t="shared" si="10"/>
        <v xml:space="preserve"> --- </v>
      </c>
      <c r="N34" s="95" t="str">
        <f t="shared" si="10"/>
        <v xml:space="preserve"> --- </v>
      </c>
      <c r="O34" s="96">
        <f t="shared" si="10"/>
        <v>4.1751232241229417</v>
      </c>
      <c r="P34" s="97">
        <f t="shared" si="10"/>
        <v>2.5233109766072346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3470</v>
      </c>
      <c r="C36" s="37" t="str">
        <f t="shared" ref="C36:P36" si="11">IF(OR(C15=" --- ",C23=" --- ")," --- ",C15-C23)</f>
        <v xml:space="preserve"> --- </v>
      </c>
      <c r="D36" s="37">
        <f t="shared" si="11"/>
        <v>-187</v>
      </c>
      <c r="E36" s="37">
        <f t="shared" si="11"/>
        <v>-433</v>
      </c>
      <c r="F36" s="37">
        <f t="shared" si="11"/>
        <v>-2960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>
        <f t="shared" si="11"/>
        <v>-137</v>
      </c>
      <c r="K36" s="37" t="str">
        <f t="shared" si="11"/>
        <v xml:space="preserve"> --- </v>
      </c>
      <c r="L36" s="37" t="str">
        <f t="shared" si="11"/>
        <v xml:space="preserve"> --- </v>
      </c>
      <c r="M36" s="37" t="str">
        <f t="shared" si="11"/>
        <v xml:space="preserve"> --- </v>
      </c>
      <c r="N36" s="37" t="str">
        <f t="shared" si="11"/>
        <v xml:space="preserve"> --- </v>
      </c>
      <c r="O36" s="100">
        <f t="shared" si="11"/>
        <v>942</v>
      </c>
      <c r="P36" s="101">
        <f t="shared" si="11"/>
        <v>116</v>
      </c>
    </row>
    <row r="37" spans="1:17" s="35" customFormat="1" ht="30" customHeight="1" thickBot="1">
      <c r="A37" s="98" t="s">
        <v>61</v>
      </c>
      <c r="B37" s="102">
        <f>IF(OR(B23=" --- ",B31=" --- ")," --- ",B23-B31)</f>
        <v>-506</v>
      </c>
      <c r="C37" s="103" t="str">
        <f t="shared" ref="C37:P37" si="12">IF(OR(C23=" --- ",C31=" --- ")," --- ",C23-C31)</f>
        <v xml:space="preserve"> --- </v>
      </c>
      <c r="D37" s="103">
        <f t="shared" si="12"/>
        <v>2167</v>
      </c>
      <c r="E37" s="103">
        <f t="shared" si="12"/>
        <v>1399</v>
      </c>
      <c r="F37" s="103">
        <f t="shared" si="12"/>
        <v>1012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>
        <f t="shared" si="12"/>
        <v>1686</v>
      </c>
      <c r="K37" s="103" t="str">
        <f t="shared" si="12"/>
        <v xml:space="preserve"> --- </v>
      </c>
      <c r="L37" s="103" t="str">
        <f t="shared" si="12"/>
        <v xml:space="preserve"> --- </v>
      </c>
      <c r="M37" s="103" t="str">
        <f t="shared" si="12"/>
        <v xml:space="preserve"> --- </v>
      </c>
      <c r="N37" s="103" t="str">
        <f t="shared" si="12"/>
        <v xml:space="preserve"> --- </v>
      </c>
      <c r="O37" s="104">
        <f t="shared" si="12"/>
        <v>1008</v>
      </c>
      <c r="P37" s="105">
        <f t="shared" si="12"/>
        <v>617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55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143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10.519854824935962</v>
      </c>
      <c r="C97" s="34" t="str">
        <f t="shared" ref="C97:P97" si="13">IF(OR(C13=" --- ",C21=" --- ")," --- ",C13/C21*100-100)</f>
        <v xml:space="preserve"> --- </v>
      </c>
      <c r="D97" s="34">
        <f t="shared" si="13"/>
        <v>0</v>
      </c>
      <c r="E97" s="34">
        <f t="shared" si="13"/>
        <v>-0.39138062890818048</v>
      </c>
      <c r="F97" s="34">
        <f t="shared" si="13"/>
        <v>-12.539598732840545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>
        <f t="shared" si="13"/>
        <v>-0.23341959709746618</v>
      </c>
      <c r="K97" s="34" t="str">
        <f t="shared" si="13"/>
        <v xml:space="preserve"> --- </v>
      </c>
      <c r="L97" s="34" t="str">
        <f t="shared" si="13"/>
        <v xml:space="preserve"> --- </v>
      </c>
      <c r="M97" s="34" t="str">
        <f t="shared" si="13"/>
        <v xml:space="preserve"> --- </v>
      </c>
      <c r="N97" s="34" t="str">
        <f t="shared" si="13"/>
        <v xml:space="preserve"> --- </v>
      </c>
      <c r="O97" s="91">
        <f t="shared" si="13"/>
        <v>6.7682390858482222</v>
      </c>
      <c r="P97" s="92">
        <f t="shared" si="13"/>
        <v>0.29328287606433889</v>
      </c>
    </row>
    <row r="98" spans="1:16" ht="30" customHeight="1" thickBot="1">
      <c r="A98" s="89" t="s">
        <v>92</v>
      </c>
      <c r="B98" s="94">
        <f>IF(OR(B21=" --- ",B29=" --- ")," --- ",B21/B29*100-100)</f>
        <v>-4.3154077932689887</v>
      </c>
      <c r="C98" s="95" t="str">
        <f t="shared" ref="C98:P98" si="14">IF(OR(C21=" --- ",C29=" --- ")," --- ",C21/C29*100-100)</f>
        <v xml:space="preserve"> --- </v>
      </c>
      <c r="D98" s="95">
        <f t="shared" si="14"/>
        <v>8.8044353883334168</v>
      </c>
      <c r="E98" s="95">
        <f t="shared" si="14"/>
        <v>3.9807278510618431</v>
      </c>
      <c r="F98" s="95">
        <f t="shared" si="14"/>
        <v>1.9741564967695524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>
        <f t="shared" si="14"/>
        <v>5.4809184820425116</v>
      </c>
      <c r="K98" s="95" t="str">
        <f t="shared" si="14"/>
        <v xml:space="preserve"> --- </v>
      </c>
      <c r="L98" s="95" t="str">
        <f t="shared" si="14"/>
        <v xml:space="preserve"> --- </v>
      </c>
      <c r="M98" s="95" t="str">
        <f t="shared" si="14"/>
        <v xml:space="preserve"> --- </v>
      </c>
      <c r="N98" s="95" t="str">
        <f t="shared" si="14"/>
        <v xml:space="preserve"> --- </v>
      </c>
      <c r="O98" s="96">
        <f t="shared" si="14"/>
        <v>0.88181683826789481</v>
      </c>
      <c r="P98" s="97">
        <f t="shared" si="14"/>
        <v>0.44664069181791888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1971</v>
      </c>
      <c r="C100" s="37" t="str">
        <f t="shared" ref="C100:P100" si="15">IF(OR(C13=" --- ",C21=" --- ")," --- ",C13-C21)</f>
        <v xml:space="preserve"> --- </v>
      </c>
      <c r="D100" s="37">
        <f t="shared" si="15"/>
        <v>0</v>
      </c>
      <c r="E100" s="37">
        <f t="shared" si="15"/>
        <v>-87</v>
      </c>
      <c r="F100" s="37">
        <f t="shared" si="15"/>
        <v>-2850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>
        <f t="shared" si="15"/>
        <v>-46</v>
      </c>
      <c r="K100" s="37" t="str">
        <f t="shared" si="15"/>
        <v xml:space="preserve"> --- </v>
      </c>
      <c r="L100" s="37" t="str">
        <f t="shared" si="15"/>
        <v xml:space="preserve"> --- </v>
      </c>
      <c r="M100" s="37" t="str">
        <f t="shared" si="15"/>
        <v xml:space="preserve"> --- </v>
      </c>
      <c r="N100" s="37" t="str">
        <f t="shared" si="15"/>
        <v xml:space="preserve"> --- </v>
      </c>
      <c r="O100" s="100">
        <f t="shared" si="15"/>
        <v>1386</v>
      </c>
      <c r="P100" s="101">
        <f t="shared" si="15"/>
        <v>62</v>
      </c>
    </row>
    <row r="101" spans="1:16" ht="30" customHeight="1" thickBot="1">
      <c r="A101" s="98" t="s">
        <v>94</v>
      </c>
      <c r="B101" s="102">
        <f>IF(OR(B21=" --- ",B29=" --- ")," --- ",B21-B29)</f>
        <v>-845</v>
      </c>
      <c r="C101" s="103" t="str">
        <f t="shared" ref="C101:P101" si="16">IF(OR(C21=" --- ",C29=" --- ")," --- ",C21-C29)</f>
        <v xml:space="preserve"> --- </v>
      </c>
      <c r="D101" s="103">
        <f t="shared" si="16"/>
        <v>1858</v>
      </c>
      <c r="E101" s="103">
        <f t="shared" si="16"/>
        <v>851</v>
      </c>
      <c r="F101" s="103">
        <f t="shared" si="16"/>
        <v>440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>
        <f t="shared" si="16"/>
        <v>1024</v>
      </c>
      <c r="K101" s="103" t="str">
        <f t="shared" si="16"/>
        <v xml:space="preserve"> --- </v>
      </c>
      <c r="L101" s="103" t="str">
        <f t="shared" si="16"/>
        <v xml:space="preserve"> --- 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>
        <f t="shared" si="16"/>
        <v>179</v>
      </c>
      <c r="P101" s="105">
        <f t="shared" si="16"/>
        <v>94</v>
      </c>
    </row>
    <row r="103" spans="1:16">
      <c r="P103" s="18" t="s">
        <v>142</v>
      </c>
    </row>
    <row r="147" spans="1:16" ht="13.5" thickBot="1">
      <c r="P147" s="18" t="s">
        <v>141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32.375809935205183</v>
      </c>
      <c r="C150" s="34" t="str">
        <f t="shared" ref="C150:P150" si="17">IF(OR(C14=" --- ",C22=" --- ")," --- ",C14/C22*100-100)</f>
        <v xml:space="preserve"> --- </v>
      </c>
      <c r="D150" s="34">
        <f t="shared" si="17"/>
        <v>-5.9974342527261086</v>
      </c>
      <c r="E150" s="34">
        <f t="shared" si="17"/>
        <v>-9.988452655889148</v>
      </c>
      <c r="F150" s="34">
        <f t="shared" si="17"/>
        <v>-2.7652086475615931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>
        <f t="shared" si="17"/>
        <v>-2.4515086206896513</v>
      </c>
      <c r="K150" s="34" t="str">
        <f t="shared" si="17"/>
        <v xml:space="preserve"> --- </v>
      </c>
      <c r="L150" s="34" t="str">
        <f t="shared" si="17"/>
        <v xml:space="preserve"> --- </v>
      </c>
      <c r="M150" s="34" t="str">
        <f t="shared" si="17"/>
        <v xml:space="preserve"> --- </v>
      </c>
      <c r="N150" s="34" t="str">
        <f t="shared" si="17"/>
        <v xml:space="preserve"> --- </v>
      </c>
      <c r="O150" s="91">
        <f t="shared" si="17"/>
        <v>-9.5013909693986704</v>
      </c>
      <c r="P150" s="92">
        <f t="shared" si="17"/>
        <v>1.374395520488676</v>
      </c>
    </row>
    <row r="151" spans="1:16" ht="30" customHeight="1" thickBot="1">
      <c r="A151" s="89" t="s">
        <v>98</v>
      </c>
      <c r="B151" s="94">
        <f>IF(OR(B22=" --- ",B30=" --- ")," --- ",B22/B30*100-100)</f>
        <v>7.9002563505010386</v>
      </c>
      <c r="C151" s="95" t="str">
        <f t="shared" ref="C151:P151" si="18">IF(OR(C22=" --- ",C30=" --- ")," --- ",C22/C30*100-100)</f>
        <v xml:space="preserve"> --- </v>
      </c>
      <c r="D151" s="95">
        <f t="shared" si="18"/>
        <v>11.000355998576012</v>
      </c>
      <c r="E151" s="95">
        <f t="shared" si="18"/>
        <v>18.792866941015092</v>
      </c>
      <c r="F151" s="95">
        <f t="shared" si="18"/>
        <v>16.793893129770993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>
        <f t="shared" si="18"/>
        <v>21.704918032786892</v>
      </c>
      <c r="K151" s="95" t="str">
        <f t="shared" si="18"/>
        <v xml:space="preserve"> --- </v>
      </c>
      <c r="L151" s="95" t="str">
        <f t="shared" si="18"/>
        <v xml:space="preserve"> --- </v>
      </c>
      <c r="M151" s="95" t="str">
        <f t="shared" si="18"/>
        <v xml:space="preserve"> --- </v>
      </c>
      <c r="N151" s="95" t="str">
        <f t="shared" si="18"/>
        <v xml:space="preserve"> --- </v>
      </c>
      <c r="O151" s="96">
        <f t="shared" si="18"/>
        <v>21.566077003121748</v>
      </c>
      <c r="P151" s="97">
        <f t="shared" si="18"/>
        <v>15.355255431591303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1499</v>
      </c>
      <c r="C153" s="37" t="str">
        <f t="shared" ref="C153:P153" si="19">IF(OR(C14=" --- ",C22=" --- ")," --- ",C14-C22)</f>
        <v xml:space="preserve"> --- </v>
      </c>
      <c r="D153" s="37">
        <f t="shared" si="19"/>
        <v>-187</v>
      </c>
      <c r="E153" s="37">
        <f t="shared" si="19"/>
        <v>-346</v>
      </c>
      <c r="F153" s="37">
        <f t="shared" si="19"/>
        <v>-110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>
        <f t="shared" si="19"/>
        <v>-91</v>
      </c>
      <c r="K153" s="37" t="str">
        <f t="shared" si="19"/>
        <v xml:space="preserve"> --- </v>
      </c>
      <c r="L153" s="37" t="str">
        <f t="shared" si="19"/>
        <v xml:space="preserve"> --- </v>
      </c>
      <c r="M153" s="37" t="str">
        <f t="shared" si="19"/>
        <v xml:space="preserve"> --- </v>
      </c>
      <c r="N153" s="37" t="str">
        <f t="shared" si="19"/>
        <v xml:space="preserve"> --- </v>
      </c>
      <c r="O153" s="100">
        <f t="shared" si="19"/>
        <v>-444</v>
      </c>
      <c r="P153" s="101">
        <f t="shared" si="19"/>
        <v>54</v>
      </c>
    </row>
    <row r="154" spans="1:16" ht="30" customHeight="1" thickBot="1">
      <c r="A154" s="98" t="s">
        <v>100</v>
      </c>
      <c r="B154" s="102">
        <f>IF(OR(B22=" --- ",B30=" --- ")," --- ",B22-B30)</f>
        <v>339</v>
      </c>
      <c r="C154" s="103" t="str">
        <f t="shared" ref="C154:P154" si="20">IF(OR(C22=" --- ",C30=" --- ")," --- ",C22-C30)</f>
        <v xml:space="preserve"> --- </v>
      </c>
      <c r="D154" s="103">
        <f t="shared" si="20"/>
        <v>309</v>
      </c>
      <c r="E154" s="103">
        <f t="shared" si="20"/>
        <v>548</v>
      </c>
      <c r="F154" s="103">
        <f t="shared" si="20"/>
        <v>572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>
        <f t="shared" si="20"/>
        <v>662</v>
      </c>
      <c r="K154" s="103" t="str">
        <f t="shared" si="20"/>
        <v xml:space="preserve"> --- </v>
      </c>
      <c r="L154" s="103" t="str">
        <f t="shared" si="20"/>
        <v xml:space="preserve"> --- 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>
        <f t="shared" si="20"/>
        <v>829</v>
      </c>
      <c r="P154" s="105">
        <f t="shared" si="20"/>
        <v>523</v>
      </c>
    </row>
    <row r="156" spans="1:16">
      <c r="P156" s="18" t="s">
        <v>140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U126"/>
  <sheetViews>
    <sheetView zoomScale="70" zoomScaleNormal="70" zoomScaleSheetLayoutView="70" workbookViewId="0">
      <selection activeCell="N28" sqref="N28"/>
    </sheetView>
  </sheetViews>
  <sheetFormatPr defaultRowHeight="12.75"/>
  <cols>
    <col min="1" max="1" width="9.140625" style="171"/>
    <col min="2" max="2" width="16.85546875" style="171" customWidth="1"/>
    <col min="3" max="3" width="53" style="171" customWidth="1"/>
    <col min="4" max="6" width="15.7109375" style="171" customWidth="1"/>
    <col min="7" max="10" width="13.7109375" customWidth="1"/>
    <col min="11" max="11" width="10.140625" style="171" customWidth="1"/>
    <col min="12" max="12" width="9.28515625" style="171" customWidth="1"/>
    <col min="13" max="13" width="10.28515625" customWidth="1"/>
    <col min="14" max="14" width="3.85546875" customWidth="1"/>
  </cols>
  <sheetData>
    <row r="1" spans="1:21" s="69" customFormat="1" ht="14.25">
      <c r="A1" s="165"/>
      <c r="B1" s="165"/>
      <c r="C1" s="165"/>
      <c r="D1" s="165"/>
      <c r="E1" s="165"/>
      <c r="F1" s="165"/>
      <c r="K1" s="165"/>
      <c r="L1" s="110" t="s">
        <v>35</v>
      </c>
    </row>
    <row r="2" spans="1:21" s="69" customFormat="1" ht="24.75" customHeight="1">
      <c r="A2" s="194" t="s">
        <v>145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11"/>
      <c r="N2" s="111"/>
      <c r="O2" s="112"/>
      <c r="P2" s="112"/>
      <c r="Q2" s="112"/>
      <c r="R2" s="112"/>
      <c r="S2" s="112"/>
      <c r="T2" s="112"/>
    </row>
    <row r="3" spans="1:21" s="69" customFormat="1" ht="19.5" customHeight="1">
      <c r="A3" s="166"/>
      <c r="B3" s="165"/>
      <c r="C3" s="165"/>
      <c r="D3" s="165"/>
      <c r="E3" s="165"/>
      <c r="F3" s="165"/>
      <c r="K3" s="165"/>
      <c r="L3" s="165"/>
      <c r="T3" s="112"/>
    </row>
    <row r="4" spans="1:21" s="115" customFormat="1" ht="29.25" customHeight="1">
      <c r="A4" s="113" t="s">
        <v>160</v>
      </c>
      <c r="B4" s="167"/>
      <c r="C4" s="167"/>
      <c r="D4" s="167"/>
      <c r="E4" s="167"/>
      <c r="F4" s="168"/>
      <c r="G4" s="114"/>
      <c r="H4" s="114"/>
      <c r="I4" s="114"/>
      <c r="J4" s="114"/>
      <c r="K4" s="167"/>
      <c r="L4" s="173"/>
      <c r="M4"/>
    </row>
    <row r="5" spans="1:21" s="69" customFormat="1" ht="23.25" customHeight="1">
      <c r="A5" s="169"/>
      <c r="B5" s="165"/>
      <c r="C5" s="165"/>
      <c r="D5" s="165"/>
      <c r="E5" s="165"/>
      <c r="F5" s="165"/>
      <c r="K5" s="165"/>
      <c r="L5" s="165"/>
    </row>
    <row r="6" spans="1:21" s="116" customFormat="1" ht="16.5" thickBot="1">
      <c r="A6" s="169"/>
      <c r="B6" s="170"/>
      <c r="C6" s="170"/>
      <c r="D6" s="170"/>
      <c r="E6" s="170"/>
      <c r="F6" s="170"/>
      <c r="K6" s="170"/>
      <c r="L6" s="117" t="s">
        <v>82</v>
      </c>
    </row>
    <row r="7" spans="1:21" s="118" customFormat="1" ht="36.75" customHeight="1">
      <c r="A7" s="195" t="s">
        <v>146</v>
      </c>
      <c r="B7" s="197" t="s">
        <v>147</v>
      </c>
      <c r="C7" s="199" t="s">
        <v>148</v>
      </c>
      <c r="D7" s="201" t="s">
        <v>149</v>
      </c>
      <c r="E7" s="202"/>
      <c r="F7" s="202"/>
      <c r="G7" s="203" t="s">
        <v>150</v>
      </c>
      <c r="H7" s="199"/>
      <c r="I7" s="204" t="s">
        <v>151</v>
      </c>
      <c r="J7" s="205"/>
      <c r="K7" s="206" t="s">
        <v>161</v>
      </c>
      <c r="L7" s="207"/>
      <c r="M7"/>
      <c r="N7"/>
    </row>
    <row r="8" spans="1:21" s="118" customFormat="1" ht="49.5" customHeight="1" thickBot="1">
      <c r="A8" s="196"/>
      <c r="B8" s="198"/>
      <c r="C8" s="200"/>
      <c r="D8" s="119" t="s">
        <v>152</v>
      </c>
      <c r="E8" s="120" t="s">
        <v>153</v>
      </c>
      <c r="F8" s="121" t="s">
        <v>154</v>
      </c>
      <c r="G8" s="119" t="s">
        <v>155</v>
      </c>
      <c r="H8" s="122" t="s">
        <v>156</v>
      </c>
      <c r="I8" s="119" t="s">
        <v>155</v>
      </c>
      <c r="J8" s="122" t="s">
        <v>156</v>
      </c>
      <c r="K8" s="208"/>
      <c r="L8" s="209"/>
      <c r="M8"/>
      <c r="N8"/>
    </row>
    <row r="9" spans="1:21" s="118" customFormat="1" ht="22.5" customHeight="1">
      <c r="A9" s="123" t="s">
        <v>157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5"/>
      <c r="M9"/>
      <c r="N9"/>
    </row>
    <row r="10" spans="1:21" ht="18" customHeight="1">
      <c r="A10" s="126" t="s">
        <v>1</v>
      </c>
      <c r="B10" s="127" t="s">
        <v>64</v>
      </c>
      <c r="C10" s="128" t="s">
        <v>63</v>
      </c>
      <c r="D10" s="129">
        <f t="shared" ref="D10:F19" si="0">D21+D32</f>
        <v>33934</v>
      </c>
      <c r="E10" s="130">
        <f t="shared" si="0"/>
        <v>34112</v>
      </c>
      <c r="F10" s="131">
        <f t="shared" si="0"/>
        <v>31855</v>
      </c>
      <c r="G10" s="132">
        <f>IF(OR(D10=0,E10=0)," --- ",D10/E10*100-100)</f>
        <v>-0.52181050656659522</v>
      </c>
      <c r="H10" s="133">
        <f>IF(OR(D10=0,E10=0)," --- ",D10-E10)</f>
        <v>-178</v>
      </c>
      <c r="I10" s="132">
        <f>IF(OR(E10=0,F10=0)," --- ",E10/F10*100-100)</f>
        <v>7.0852299482027945</v>
      </c>
      <c r="J10" s="134">
        <f>IF(OR(E10=0,F10=0)," --- ",E10-F10)</f>
        <v>2257</v>
      </c>
      <c r="K10" s="135">
        <v>2000</v>
      </c>
      <c r="L10" s="177">
        <f>RANK(K10,K$10:K$19)</f>
        <v>1</v>
      </c>
      <c r="N10" s="136"/>
      <c r="O10" s="136"/>
      <c r="P10" s="136"/>
      <c r="S10" s="181"/>
      <c r="T10" s="181"/>
      <c r="U10" s="181"/>
    </row>
    <row r="11" spans="1:21" ht="18" customHeight="1">
      <c r="A11" s="126" t="s">
        <v>8</v>
      </c>
      <c r="B11" s="137" t="s">
        <v>73</v>
      </c>
      <c r="C11" s="138" t="s">
        <v>74</v>
      </c>
      <c r="D11" s="129">
        <f t="shared" si="0"/>
        <v>26015</v>
      </c>
      <c r="E11" s="139">
        <f t="shared" si="0"/>
        <v>26700</v>
      </c>
      <c r="F11" s="140">
        <f t="shared" si="0"/>
        <v>25723</v>
      </c>
      <c r="G11" s="141">
        <f t="shared" ref="G11:G19" si="1">IF(OR(D11=0,E11=0)," --- ",D11/E11*100-100)</f>
        <v>-2.565543071161045</v>
      </c>
      <c r="H11" s="142">
        <f t="shared" ref="H11:H19" si="2">IF(OR(D11=0,E11=0)," --- ",D11-E11)</f>
        <v>-685</v>
      </c>
      <c r="I11" s="141">
        <f t="shared" ref="I11:I19" si="3">IF(OR(E11=0,F11=0)," --- ",E11/F11*100-100)</f>
        <v>3.7981572911402139</v>
      </c>
      <c r="J11" s="143">
        <f t="shared" ref="J11:J19" si="4">IF(OR(E11=0,F11=0)," --- ",E11-F11)</f>
        <v>977</v>
      </c>
      <c r="K11" s="144">
        <v>888</v>
      </c>
      <c r="L11" s="178">
        <f t="shared" ref="L11:L19" si="5">RANK(K11,K$10:K$19)</f>
        <v>2</v>
      </c>
      <c r="N11" s="136"/>
      <c r="O11" s="136"/>
      <c r="P11" s="136"/>
      <c r="S11" s="181"/>
      <c r="T11" s="181"/>
      <c r="U11" s="181"/>
    </row>
    <row r="12" spans="1:21" ht="18" customHeight="1">
      <c r="A12" s="126" t="s">
        <v>10</v>
      </c>
      <c r="B12" s="137" t="s">
        <v>77</v>
      </c>
      <c r="C12" s="138" t="s">
        <v>74</v>
      </c>
      <c r="D12" s="129">
        <f t="shared" si="0"/>
        <v>25185</v>
      </c>
      <c r="E12" s="139">
        <f t="shared" si="0"/>
        <v>25069</v>
      </c>
      <c r="F12" s="140">
        <f t="shared" si="0"/>
        <v>24452</v>
      </c>
      <c r="G12" s="141">
        <f t="shared" si="1"/>
        <v>0.46272288483784507</v>
      </c>
      <c r="H12" s="142">
        <f t="shared" si="2"/>
        <v>116</v>
      </c>
      <c r="I12" s="141">
        <f t="shared" si="3"/>
        <v>2.5233109766072346</v>
      </c>
      <c r="J12" s="143">
        <f t="shared" si="4"/>
        <v>617</v>
      </c>
      <c r="K12" s="145">
        <v>549</v>
      </c>
      <c r="L12" s="178">
        <f t="shared" si="5"/>
        <v>3</v>
      </c>
      <c r="N12" s="136"/>
      <c r="O12" s="136"/>
      <c r="P12" s="136"/>
      <c r="S12" s="181"/>
      <c r="T12" s="181"/>
      <c r="U12" s="181"/>
    </row>
    <row r="13" spans="1:21" ht="18" customHeight="1">
      <c r="A13" s="126" t="s">
        <v>5</v>
      </c>
      <c r="B13" s="137" t="s">
        <v>70</v>
      </c>
      <c r="C13" s="138" t="s">
        <v>69</v>
      </c>
      <c r="D13" s="129">
        <f t="shared" si="0"/>
        <v>33064</v>
      </c>
      <c r="E13" s="139">
        <f t="shared" si="0"/>
        <v>34311</v>
      </c>
      <c r="F13" s="140">
        <f t="shared" si="0"/>
        <v>30767</v>
      </c>
      <c r="G13" s="141">
        <f t="shared" si="1"/>
        <v>-3.6344029611494904</v>
      </c>
      <c r="H13" s="142">
        <f t="shared" si="2"/>
        <v>-1247</v>
      </c>
      <c r="I13" s="141">
        <f t="shared" si="3"/>
        <v>11.518835115545883</v>
      </c>
      <c r="J13" s="143">
        <f t="shared" si="4"/>
        <v>3544</v>
      </c>
      <c r="K13" s="144">
        <v>482</v>
      </c>
      <c r="L13" s="178">
        <f t="shared" si="5"/>
        <v>4</v>
      </c>
      <c r="N13" s="136"/>
      <c r="O13" s="136"/>
      <c r="P13" s="136"/>
      <c r="S13" s="181"/>
      <c r="T13" s="181"/>
      <c r="U13" s="181"/>
    </row>
    <row r="14" spans="1:21" ht="18" customHeight="1">
      <c r="A14" s="126" t="s">
        <v>2</v>
      </c>
      <c r="B14" s="137" t="s">
        <v>62</v>
      </c>
      <c r="C14" s="138" t="s">
        <v>63</v>
      </c>
      <c r="D14" s="129">
        <f t="shared" si="0"/>
        <v>34656</v>
      </c>
      <c r="E14" s="139">
        <f t="shared" si="0"/>
        <v>35095</v>
      </c>
      <c r="F14" s="140">
        <f t="shared" si="0"/>
        <v>35519</v>
      </c>
      <c r="G14" s="141">
        <f t="shared" si="1"/>
        <v>-1.2508904402336611</v>
      </c>
      <c r="H14" s="142">
        <f t="shared" si="2"/>
        <v>-439</v>
      </c>
      <c r="I14" s="141">
        <f t="shared" si="3"/>
        <v>-1.1937273008812213</v>
      </c>
      <c r="J14" s="143">
        <f t="shared" si="4"/>
        <v>-424</v>
      </c>
      <c r="K14" s="144">
        <v>476</v>
      </c>
      <c r="L14" s="178">
        <f t="shared" si="5"/>
        <v>5</v>
      </c>
      <c r="N14" s="136"/>
      <c r="O14" s="136"/>
      <c r="P14" s="136"/>
      <c r="S14" s="181"/>
      <c r="T14" s="181"/>
      <c r="U14" s="181"/>
    </row>
    <row r="15" spans="1:21" ht="18" customHeight="1">
      <c r="A15" s="126" t="s">
        <v>3</v>
      </c>
      <c r="B15" s="137" t="s">
        <v>65</v>
      </c>
      <c r="C15" s="138" t="s">
        <v>66</v>
      </c>
      <c r="D15" s="129">
        <f t="shared" si="0"/>
        <v>33113</v>
      </c>
      <c r="E15" s="139">
        <f t="shared" si="0"/>
        <v>32693</v>
      </c>
      <c r="F15" s="140">
        <f t="shared" si="0"/>
        <v>33906</v>
      </c>
      <c r="G15" s="141">
        <f t="shared" si="1"/>
        <v>1.284678677392705</v>
      </c>
      <c r="H15" s="142">
        <f t="shared" si="2"/>
        <v>420</v>
      </c>
      <c r="I15" s="141">
        <f t="shared" si="3"/>
        <v>-3.5775378988969493</v>
      </c>
      <c r="J15" s="143">
        <f t="shared" si="4"/>
        <v>-1213</v>
      </c>
      <c r="K15" s="144">
        <v>406</v>
      </c>
      <c r="L15" s="178">
        <f t="shared" si="5"/>
        <v>6</v>
      </c>
      <c r="N15" s="136"/>
      <c r="O15" s="136"/>
      <c r="P15" s="136"/>
      <c r="S15" s="181"/>
      <c r="T15" s="181"/>
      <c r="U15" s="181"/>
    </row>
    <row r="16" spans="1:21" ht="18" customHeight="1">
      <c r="A16" s="126" t="s">
        <v>4</v>
      </c>
      <c r="B16" s="137" t="s">
        <v>67</v>
      </c>
      <c r="C16" s="138" t="s">
        <v>68</v>
      </c>
      <c r="D16" s="129">
        <f t="shared" si="0"/>
        <v>31158</v>
      </c>
      <c r="E16" s="139">
        <f t="shared" si="0"/>
        <v>34160</v>
      </c>
      <c r="F16" s="140">
        <f t="shared" si="0"/>
        <v>31604</v>
      </c>
      <c r="G16" s="141">
        <f t="shared" si="1"/>
        <v>-8.7880562060889957</v>
      </c>
      <c r="H16" s="142">
        <f t="shared" si="2"/>
        <v>-3002</v>
      </c>
      <c r="I16" s="141">
        <f t="shared" si="3"/>
        <v>8.0875838501455348</v>
      </c>
      <c r="J16" s="143">
        <f t="shared" si="4"/>
        <v>2556</v>
      </c>
      <c r="K16" s="144">
        <v>338</v>
      </c>
      <c r="L16" s="178">
        <f t="shared" si="5"/>
        <v>7</v>
      </c>
      <c r="N16" s="136"/>
      <c r="O16" s="136"/>
      <c r="P16" s="136"/>
      <c r="S16" s="181"/>
      <c r="T16" s="181"/>
      <c r="U16" s="181"/>
    </row>
    <row r="17" spans="1:21" ht="18" customHeight="1">
      <c r="A17" s="126" t="s">
        <v>6</v>
      </c>
      <c r="B17" s="137" t="s">
        <v>84</v>
      </c>
      <c r="C17" s="138" t="s">
        <v>85</v>
      </c>
      <c r="D17" s="129">
        <f t="shared" si="0"/>
        <v>30248</v>
      </c>
      <c r="E17" s="139">
        <f t="shared" si="0"/>
        <v>28005</v>
      </c>
      <c r="F17" s="140">
        <f t="shared" si="0"/>
        <v>0</v>
      </c>
      <c r="G17" s="141">
        <f t="shared" si="1"/>
        <v>8.0092840564184939</v>
      </c>
      <c r="H17" s="142">
        <f t="shared" si="2"/>
        <v>2243</v>
      </c>
      <c r="I17" s="141" t="str">
        <f t="shared" si="3"/>
        <v xml:space="preserve"> --- </v>
      </c>
      <c r="J17" s="143" t="str">
        <f t="shared" si="4"/>
        <v xml:space="preserve"> --- </v>
      </c>
      <c r="K17" s="144">
        <v>319</v>
      </c>
      <c r="L17" s="178">
        <f t="shared" si="5"/>
        <v>8</v>
      </c>
      <c r="N17" s="136"/>
      <c r="O17" s="136"/>
      <c r="P17" s="136"/>
      <c r="S17" s="181"/>
      <c r="T17" s="181"/>
      <c r="U17" s="181"/>
    </row>
    <row r="18" spans="1:21" ht="18" customHeight="1">
      <c r="A18" s="126" t="s">
        <v>7</v>
      </c>
      <c r="B18" s="137" t="s">
        <v>71</v>
      </c>
      <c r="C18" s="138" t="s">
        <v>72</v>
      </c>
      <c r="D18" s="129">
        <f t="shared" si="0"/>
        <v>23282</v>
      </c>
      <c r="E18" s="139">
        <f t="shared" si="0"/>
        <v>25555</v>
      </c>
      <c r="F18" s="140">
        <f t="shared" si="0"/>
        <v>23758</v>
      </c>
      <c r="G18" s="141">
        <f t="shared" si="1"/>
        <v>-8.8945411856779515</v>
      </c>
      <c r="H18" s="142">
        <f t="shared" si="2"/>
        <v>-2273</v>
      </c>
      <c r="I18" s="141">
        <f t="shared" si="3"/>
        <v>7.5637679939388818</v>
      </c>
      <c r="J18" s="143">
        <f t="shared" si="4"/>
        <v>1797</v>
      </c>
      <c r="K18" s="145">
        <v>311</v>
      </c>
      <c r="L18" s="178">
        <f t="shared" si="5"/>
        <v>9</v>
      </c>
      <c r="N18" s="136"/>
      <c r="O18" s="136"/>
      <c r="P18" s="136"/>
      <c r="S18" s="181"/>
      <c r="T18" s="181"/>
      <c r="U18" s="181"/>
    </row>
    <row r="19" spans="1:21" ht="18" customHeight="1" thickBot="1">
      <c r="A19" s="126" t="s">
        <v>9</v>
      </c>
      <c r="B19" s="137" t="s">
        <v>75</v>
      </c>
      <c r="C19" s="138" t="s">
        <v>76</v>
      </c>
      <c r="D19" s="129">
        <f t="shared" si="0"/>
        <v>24917</v>
      </c>
      <c r="E19" s="139">
        <f t="shared" si="0"/>
        <v>26798</v>
      </c>
      <c r="F19" s="140">
        <f t="shared" si="0"/>
        <v>31845</v>
      </c>
      <c r="G19" s="141">
        <f t="shared" si="1"/>
        <v>-7.0191805358608832</v>
      </c>
      <c r="H19" s="142">
        <f t="shared" si="2"/>
        <v>-1881</v>
      </c>
      <c r="I19" s="141">
        <f t="shared" si="3"/>
        <v>-15.848641859004559</v>
      </c>
      <c r="J19" s="143">
        <f t="shared" si="4"/>
        <v>-5047</v>
      </c>
      <c r="K19" s="145">
        <v>302</v>
      </c>
      <c r="L19" s="178">
        <f t="shared" si="5"/>
        <v>10</v>
      </c>
      <c r="N19" s="136"/>
      <c r="O19" s="136"/>
      <c r="P19" s="136"/>
      <c r="S19" s="181"/>
      <c r="T19" s="181"/>
      <c r="U19" s="181"/>
    </row>
    <row r="20" spans="1:21" s="118" customFormat="1" ht="22.5" customHeight="1">
      <c r="A20" s="152" t="s">
        <v>158</v>
      </c>
      <c r="B20" s="153"/>
      <c r="C20" s="154"/>
      <c r="D20" s="154"/>
      <c r="E20" s="154"/>
      <c r="F20" s="154"/>
      <c r="G20" s="154"/>
      <c r="H20" s="154"/>
      <c r="I20" s="154"/>
      <c r="J20" s="154"/>
      <c r="K20" s="155"/>
      <c r="L20" s="174"/>
      <c r="M20"/>
      <c r="N20"/>
    </row>
    <row r="21" spans="1:21" ht="18" customHeight="1">
      <c r="A21" s="126" t="s">
        <v>1</v>
      </c>
      <c r="B21" s="127" t="s">
        <v>64</v>
      </c>
      <c r="C21" s="128" t="s">
        <v>63</v>
      </c>
      <c r="D21" s="156">
        <v>29493</v>
      </c>
      <c r="E21" s="157">
        <v>29473</v>
      </c>
      <c r="F21" s="158">
        <v>27582</v>
      </c>
      <c r="G21" s="132">
        <f>IF(OR(D21=0,E21=0)," --- ",D21/E21*100-100)</f>
        <v>6.7858718148812613E-2</v>
      </c>
      <c r="H21" s="133">
        <f>IF(OR(D21=0,E21=0)," --- ",D21-E21)</f>
        <v>20</v>
      </c>
      <c r="I21" s="132">
        <f>IF(OR(E21=0,F21=0)," --- ",E21/F21*100-100)</f>
        <v>6.8559205278805138</v>
      </c>
      <c r="J21" s="159">
        <f>IF(OR(E21=0,F21=0)," --- ",E21-F21)</f>
        <v>1891</v>
      </c>
      <c r="K21" s="135">
        <v>2000</v>
      </c>
      <c r="L21" s="177">
        <f>RANK(K21,K$10:K$19)</f>
        <v>1</v>
      </c>
      <c r="N21" s="136"/>
      <c r="O21" s="136"/>
      <c r="P21" s="136"/>
    </row>
    <row r="22" spans="1:21" ht="18" customHeight="1">
      <c r="A22" s="126" t="s">
        <v>8</v>
      </c>
      <c r="B22" s="137" t="s">
        <v>73</v>
      </c>
      <c r="C22" s="138" t="s">
        <v>74</v>
      </c>
      <c r="D22" s="156">
        <v>22276</v>
      </c>
      <c r="E22" s="157">
        <v>22813</v>
      </c>
      <c r="F22" s="158">
        <v>22329</v>
      </c>
      <c r="G22" s="141">
        <f t="shared" ref="G22:G30" si="6">IF(OR(D22=0,E22=0)," --- ",D22/E22*100-100)</f>
        <v>-2.3539210099504686</v>
      </c>
      <c r="H22" s="142">
        <f t="shared" ref="H22:H30" si="7">IF(OR(D22=0,E22=0)," --- ",D22-E22)</f>
        <v>-537</v>
      </c>
      <c r="I22" s="141">
        <f t="shared" ref="I22:I30" si="8">IF(OR(E22=0,F22=0)," --- ",E22/F22*100-100)</f>
        <v>2.1675847552510277</v>
      </c>
      <c r="J22" s="143">
        <f t="shared" ref="J22:J30" si="9">IF(OR(E22=0,F22=0)," --- ",E22-F22)</f>
        <v>484</v>
      </c>
      <c r="K22" s="144">
        <v>888</v>
      </c>
      <c r="L22" s="178">
        <f t="shared" ref="L22:L30" si="10">RANK(K22,K$10:K$19)</f>
        <v>2</v>
      </c>
      <c r="N22" s="136"/>
      <c r="O22" s="136"/>
      <c r="P22" s="136"/>
    </row>
    <row r="23" spans="1:21" ht="18" customHeight="1">
      <c r="A23" s="126" t="s">
        <v>10</v>
      </c>
      <c r="B23" s="137" t="s">
        <v>77</v>
      </c>
      <c r="C23" s="138" t="s">
        <v>74</v>
      </c>
      <c r="D23" s="156">
        <v>21202</v>
      </c>
      <c r="E23" s="157">
        <v>21140</v>
      </c>
      <c r="F23" s="158">
        <v>21046</v>
      </c>
      <c r="G23" s="141">
        <f t="shared" si="6"/>
        <v>0.29328287606433889</v>
      </c>
      <c r="H23" s="142">
        <f t="shared" si="7"/>
        <v>62</v>
      </c>
      <c r="I23" s="141">
        <f t="shared" si="8"/>
        <v>0.44664069181791888</v>
      </c>
      <c r="J23" s="143">
        <f t="shared" si="9"/>
        <v>94</v>
      </c>
      <c r="K23" s="145">
        <v>549</v>
      </c>
      <c r="L23" s="178">
        <f t="shared" si="10"/>
        <v>3</v>
      </c>
      <c r="N23" s="136"/>
      <c r="O23" s="136"/>
      <c r="P23" s="136"/>
    </row>
    <row r="24" spans="1:21" ht="18" customHeight="1">
      <c r="A24" s="126" t="s">
        <v>5</v>
      </c>
      <c r="B24" s="137" t="s">
        <v>70</v>
      </c>
      <c r="C24" s="138" t="s">
        <v>69</v>
      </c>
      <c r="D24" s="156">
        <v>28479</v>
      </c>
      <c r="E24" s="157">
        <v>29534</v>
      </c>
      <c r="F24" s="158">
        <v>26874</v>
      </c>
      <c r="G24" s="141">
        <f t="shared" si="6"/>
        <v>-3.5721541274463391</v>
      </c>
      <c r="H24" s="142">
        <f t="shared" si="7"/>
        <v>-1055</v>
      </c>
      <c r="I24" s="141">
        <f t="shared" si="8"/>
        <v>9.8980427178685773</v>
      </c>
      <c r="J24" s="143">
        <f t="shared" si="9"/>
        <v>2660</v>
      </c>
      <c r="K24" s="144">
        <v>482</v>
      </c>
      <c r="L24" s="178">
        <f t="shared" si="10"/>
        <v>4</v>
      </c>
      <c r="N24" s="136"/>
    </row>
    <row r="25" spans="1:21" ht="18" customHeight="1">
      <c r="A25" s="126" t="s">
        <v>2</v>
      </c>
      <c r="B25" s="137" t="s">
        <v>62</v>
      </c>
      <c r="C25" s="138" t="s">
        <v>63</v>
      </c>
      <c r="D25" s="156">
        <v>30143</v>
      </c>
      <c r="E25" s="157">
        <v>30409</v>
      </c>
      <c r="F25" s="158">
        <v>31104</v>
      </c>
      <c r="G25" s="141">
        <f t="shared" si="6"/>
        <v>-0.87474103061593667</v>
      </c>
      <c r="H25" s="142">
        <f t="shared" si="7"/>
        <v>-266</v>
      </c>
      <c r="I25" s="141">
        <f t="shared" si="8"/>
        <v>-2.2344393004115233</v>
      </c>
      <c r="J25" s="143">
        <f t="shared" si="9"/>
        <v>-695</v>
      </c>
      <c r="K25" s="144">
        <v>476</v>
      </c>
      <c r="L25" s="178">
        <f t="shared" si="10"/>
        <v>5</v>
      </c>
      <c r="N25" s="136"/>
      <c r="O25" s="136"/>
      <c r="P25" s="136"/>
    </row>
    <row r="26" spans="1:21" ht="18" customHeight="1">
      <c r="A26" s="126" t="s">
        <v>3</v>
      </c>
      <c r="B26" s="137" t="s">
        <v>65</v>
      </c>
      <c r="C26" s="138" t="s">
        <v>66</v>
      </c>
      <c r="D26" s="156">
        <v>28058</v>
      </c>
      <c r="E26" s="157">
        <v>27287</v>
      </c>
      <c r="F26" s="180">
        <v>28633</v>
      </c>
      <c r="G26" s="141">
        <f t="shared" si="6"/>
        <v>2.8255213105141621</v>
      </c>
      <c r="H26" s="142">
        <f t="shared" si="7"/>
        <v>771</v>
      </c>
      <c r="I26" s="141">
        <f t="shared" si="8"/>
        <v>-4.7008696259560594</v>
      </c>
      <c r="J26" s="143">
        <f t="shared" si="9"/>
        <v>-1346</v>
      </c>
      <c r="K26" s="144">
        <v>406</v>
      </c>
      <c r="L26" s="178">
        <f t="shared" si="10"/>
        <v>6</v>
      </c>
      <c r="N26" s="136"/>
    </row>
    <row r="27" spans="1:21" ht="18" customHeight="1">
      <c r="A27" s="126" t="s">
        <v>4</v>
      </c>
      <c r="B27" s="137" t="s">
        <v>67</v>
      </c>
      <c r="C27" s="138" t="s">
        <v>68</v>
      </c>
      <c r="D27" s="156">
        <v>26905</v>
      </c>
      <c r="E27" s="157">
        <v>29582</v>
      </c>
      <c r="F27" s="158">
        <v>27171</v>
      </c>
      <c r="G27" s="141">
        <f t="shared" si="6"/>
        <v>-9.0494219457778371</v>
      </c>
      <c r="H27" s="142">
        <f t="shared" si="7"/>
        <v>-2677</v>
      </c>
      <c r="I27" s="141">
        <f t="shared" si="8"/>
        <v>8.8734312318280502</v>
      </c>
      <c r="J27" s="143">
        <f t="shared" si="9"/>
        <v>2411</v>
      </c>
      <c r="K27" s="144">
        <v>338</v>
      </c>
      <c r="L27" s="178">
        <f t="shared" si="10"/>
        <v>7</v>
      </c>
      <c r="N27" s="136"/>
    </row>
    <row r="28" spans="1:21" ht="18" customHeight="1">
      <c r="A28" s="126" t="s">
        <v>6</v>
      </c>
      <c r="B28" s="137" t="s">
        <v>84</v>
      </c>
      <c r="C28" s="138" t="s">
        <v>85</v>
      </c>
      <c r="D28" s="156">
        <v>26233</v>
      </c>
      <c r="E28" s="157">
        <v>24453</v>
      </c>
      <c r="F28" s="140">
        <v>0</v>
      </c>
      <c r="G28" s="141">
        <f t="shared" si="6"/>
        <v>7.2792704371651666</v>
      </c>
      <c r="H28" s="142">
        <f t="shared" si="7"/>
        <v>1780</v>
      </c>
      <c r="I28" s="141" t="str">
        <f t="shared" si="8"/>
        <v xml:space="preserve"> --- </v>
      </c>
      <c r="J28" s="143" t="str">
        <f t="shared" si="9"/>
        <v xml:space="preserve"> --- </v>
      </c>
      <c r="K28" s="144">
        <v>319</v>
      </c>
      <c r="L28" s="178">
        <f t="shared" si="10"/>
        <v>8</v>
      </c>
      <c r="N28" s="136"/>
    </row>
    <row r="29" spans="1:21" ht="18" customHeight="1">
      <c r="A29" s="126" t="s">
        <v>7</v>
      </c>
      <c r="B29" s="137" t="s">
        <v>71</v>
      </c>
      <c r="C29" s="138" t="s">
        <v>72</v>
      </c>
      <c r="D29" s="156">
        <v>19661</v>
      </c>
      <c r="E29" s="157">
        <v>21843</v>
      </c>
      <c r="F29" s="158">
        <v>20708</v>
      </c>
      <c r="G29" s="141">
        <f t="shared" si="6"/>
        <v>-9.9894703108547276</v>
      </c>
      <c r="H29" s="142">
        <f t="shared" si="7"/>
        <v>-2182</v>
      </c>
      <c r="I29" s="141">
        <f t="shared" si="8"/>
        <v>5.4809735367973786</v>
      </c>
      <c r="J29" s="143">
        <f t="shared" si="9"/>
        <v>1135</v>
      </c>
      <c r="K29" s="145">
        <v>311</v>
      </c>
      <c r="L29" s="178">
        <f t="shared" si="10"/>
        <v>9</v>
      </c>
      <c r="N29" s="136"/>
    </row>
    <row r="30" spans="1:21" ht="18" customHeight="1" thickBot="1">
      <c r="A30" s="126" t="s">
        <v>9</v>
      </c>
      <c r="B30" s="137" t="s">
        <v>75</v>
      </c>
      <c r="C30" s="138" t="s">
        <v>76</v>
      </c>
      <c r="D30" s="156">
        <v>20584</v>
      </c>
      <c r="E30" s="157">
        <v>22263</v>
      </c>
      <c r="F30" s="158">
        <v>26944</v>
      </c>
      <c r="G30" s="141">
        <f t="shared" si="6"/>
        <v>-7.5416610519696405</v>
      </c>
      <c r="H30" s="142">
        <f t="shared" si="7"/>
        <v>-1679</v>
      </c>
      <c r="I30" s="141">
        <f t="shared" si="8"/>
        <v>-17.373070071258908</v>
      </c>
      <c r="J30" s="143">
        <f t="shared" si="9"/>
        <v>-4681</v>
      </c>
      <c r="K30" s="145">
        <v>302</v>
      </c>
      <c r="L30" s="178">
        <f t="shared" si="10"/>
        <v>10</v>
      </c>
      <c r="N30" s="136"/>
      <c r="O30" s="136"/>
      <c r="P30" s="136"/>
    </row>
    <row r="31" spans="1:21" s="118" customFormat="1" ht="22.5" customHeight="1">
      <c r="A31" s="160" t="s">
        <v>159</v>
      </c>
      <c r="B31" s="161"/>
      <c r="C31" s="162"/>
      <c r="D31" s="162"/>
      <c r="E31" s="162"/>
      <c r="F31" s="162"/>
      <c r="G31" s="162"/>
      <c r="H31" s="162"/>
      <c r="I31" s="162"/>
      <c r="J31" s="162"/>
      <c r="K31" s="163"/>
      <c r="L31" s="175"/>
      <c r="M31"/>
      <c r="N31" s="136"/>
    </row>
    <row r="32" spans="1:21" ht="18" customHeight="1">
      <c r="A32" s="126" t="s">
        <v>1</v>
      </c>
      <c r="B32" s="127" t="s">
        <v>64</v>
      </c>
      <c r="C32" s="128" t="s">
        <v>63</v>
      </c>
      <c r="D32" s="156">
        <v>4441</v>
      </c>
      <c r="E32" s="157">
        <v>4639</v>
      </c>
      <c r="F32" s="158">
        <v>4273</v>
      </c>
      <c r="G32" s="132">
        <f>IF(OR(D32=0,E32=0)," --- ",D32/E32*100-100)</f>
        <v>-4.2681612416469079</v>
      </c>
      <c r="H32" s="133">
        <f>IF(OR(D32=0,E32=0)," --- ",D32-E32)</f>
        <v>-198</v>
      </c>
      <c r="I32" s="132">
        <f>IF(OR(E32=0,F32=0)," --- ",E32/F32*100-100)</f>
        <v>8.5654107184647756</v>
      </c>
      <c r="J32" s="159">
        <f>IF(OR(E32=0,F32=0)," --- ",E32-F32)</f>
        <v>366</v>
      </c>
      <c r="K32" s="135">
        <v>2000</v>
      </c>
      <c r="L32" s="177">
        <f>RANK(K32,K$10:K$19)</f>
        <v>1</v>
      </c>
      <c r="N32" s="136"/>
      <c r="O32" s="136"/>
      <c r="P32" s="136"/>
    </row>
    <row r="33" spans="1:16" ht="18" customHeight="1">
      <c r="A33" s="126" t="s">
        <v>8</v>
      </c>
      <c r="B33" s="137" t="s">
        <v>73</v>
      </c>
      <c r="C33" s="138" t="s">
        <v>74</v>
      </c>
      <c r="D33" s="156">
        <v>3739</v>
      </c>
      <c r="E33" s="157">
        <v>3887</v>
      </c>
      <c r="F33" s="158">
        <v>3394</v>
      </c>
      <c r="G33" s="141">
        <f t="shared" ref="G33:G41" si="11">IF(OR(D33=0,E33=0)," --- ",D33/E33*100-100)</f>
        <v>-3.807563673784415</v>
      </c>
      <c r="H33" s="142">
        <f t="shared" ref="H33:H41" si="12">IF(OR(D33=0,E33=0)," --- ",D33-E33)</f>
        <v>-148</v>
      </c>
      <c r="I33" s="141">
        <f t="shared" ref="I33:I41" si="13">IF(OR(E33=0,F33=0)," --- ",E33/F33*100-100)</f>
        <v>14.525633470830869</v>
      </c>
      <c r="J33" s="143">
        <f t="shared" ref="J33:J41" si="14">IF(OR(E33=0,F33=0)," --- ",E33-F33)</f>
        <v>493</v>
      </c>
      <c r="K33" s="144">
        <v>888</v>
      </c>
      <c r="L33" s="178">
        <f t="shared" ref="L33:L41" si="15">RANK(K33,K$10:K$19)</f>
        <v>2</v>
      </c>
      <c r="N33" s="136"/>
      <c r="O33" s="136"/>
      <c r="P33" s="136"/>
    </row>
    <row r="34" spans="1:16" ht="18" customHeight="1">
      <c r="A34" s="126" t="s">
        <v>10</v>
      </c>
      <c r="B34" s="137" t="s">
        <v>77</v>
      </c>
      <c r="C34" s="138" t="s">
        <v>74</v>
      </c>
      <c r="D34" s="156">
        <v>3983</v>
      </c>
      <c r="E34" s="157">
        <v>3929</v>
      </c>
      <c r="F34" s="158">
        <v>3406</v>
      </c>
      <c r="G34" s="141">
        <f t="shared" si="11"/>
        <v>1.374395520488676</v>
      </c>
      <c r="H34" s="142">
        <f t="shared" si="12"/>
        <v>54</v>
      </c>
      <c r="I34" s="141">
        <f t="shared" si="13"/>
        <v>15.355255431591303</v>
      </c>
      <c r="J34" s="143">
        <f t="shared" si="14"/>
        <v>523</v>
      </c>
      <c r="K34" s="145">
        <v>549</v>
      </c>
      <c r="L34" s="178">
        <f t="shared" si="15"/>
        <v>3</v>
      </c>
      <c r="N34" s="136"/>
      <c r="O34" s="136"/>
      <c r="P34" s="136"/>
    </row>
    <row r="35" spans="1:16" ht="18" customHeight="1">
      <c r="A35" s="126" t="s">
        <v>5</v>
      </c>
      <c r="B35" s="137" t="s">
        <v>70</v>
      </c>
      <c r="C35" s="138" t="s">
        <v>69</v>
      </c>
      <c r="D35" s="156">
        <v>4585</v>
      </c>
      <c r="E35" s="157">
        <v>4777</v>
      </c>
      <c r="F35" s="158">
        <v>3893</v>
      </c>
      <c r="G35" s="141">
        <f t="shared" si="11"/>
        <v>-4.019258949131256</v>
      </c>
      <c r="H35" s="142">
        <f t="shared" si="12"/>
        <v>-192</v>
      </c>
      <c r="I35" s="141">
        <f t="shared" si="13"/>
        <v>22.707423580786042</v>
      </c>
      <c r="J35" s="143">
        <f t="shared" si="14"/>
        <v>884</v>
      </c>
      <c r="K35" s="144">
        <v>482</v>
      </c>
      <c r="L35" s="178">
        <f t="shared" si="15"/>
        <v>4</v>
      </c>
      <c r="N35" s="136"/>
    </row>
    <row r="36" spans="1:16" ht="18" customHeight="1">
      <c r="A36" s="126" t="s">
        <v>2</v>
      </c>
      <c r="B36" s="137" t="s">
        <v>62</v>
      </c>
      <c r="C36" s="138" t="s">
        <v>63</v>
      </c>
      <c r="D36" s="156">
        <v>4513</v>
      </c>
      <c r="E36" s="157">
        <v>4686</v>
      </c>
      <c r="F36" s="158">
        <v>4415</v>
      </c>
      <c r="G36" s="141">
        <f t="shared" si="11"/>
        <v>-3.6918480580452382</v>
      </c>
      <c r="H36" s="142">
        <f t="shared" si="12"/>
        <v>-173</v>
      </c>
      <c r="I36" s="141">
        <f t="shared" si="13"/>
        <v>6.1381653454133556</v>
      </c>
      <c r="J36" s="143">
        <f t="shared" si="14"/>
        <v>271</v>
      </c>
      <c r="K36" s="144">
        <v>476</v>
      </c>
      <c r="L36" s="178">
        <f t="shared" si="15"/>
        <v>5</v>
      </c>
      <c r="N36" s="136"/>
      <c r="O36" s="136"/>
      <c r="P36" s="136"/>
    </row>
    <row r="37" spans="1:16" ht="18" customHeight="1">
      <c r="A37" s="126" t="s">
        <v>3</v>
      </c>
      <c r="B37" s="137" t="s">
        <v>65</v>
      </c>
      <c r="C37" s="138" t="s">
        <v>66</v>
      </c>
      <c r="D37" s="156">
        <v>5055</v>
      </c>
      <c r="E37" s="157">
        <v>5406</v>
      </c>
      <c r="F37" s="180">
        <v>5273</v>
      </c>
      <c r="G37" s="141">
        <f t="shared" si="11"/>
        <v>-6.4927857935627031</v>
      </c>
      <c r="H37" s="142">
        <f t="shared" si="12"/>
        <v>-351</v>
      </c>
      <c r="I37" s="141">
        <f t="shared" si="13"/>
        <v>2.52228333017257</v>
      </c>
      <c r="J37" s="143">
        <f t="shared" si="14"/>
        <v>133</v>
      </c>
      <c r="K37" s="144">
        <v>406</v>
      </c>
      <c r="L37" s="178">
        <f t="shared" si="15"/>
        <v>6</v>
      </c>
      <c r="N37" s="136"/>
    </row>
    <row r="38" spans="1:16" ht="18" customHeight="1">
      <c r="A38" s="126" t="s">
        <v>4</v>
      </c>
      <c r="B38" s="137" t="s">
        <v>67</v>
      </c>
      <c r="C38" s="138" t="s">
        <v>68</v>
      </c>
      <c r="D38" s="156">
        <v>4253</v>
      </c>
      <c r="E38" s="157">
        <v>4578</v>
      </c>
      <c r="F38" s="158">
        <v>4433</v>
      </c>
      <c r="G38" s="141">
        <f t="shared" si="11"/>
        <v>-7.0991699432066468</v>
      </c>
      <c r="H38" s="142">
        <f t="shared" si="12"/>
        <v>-325</v>
      </c>
      <c r="I38" s="141">
        <f t="shared" si="13"/>
        <v>3.2709226257613437</v>
      </c>
      <c r="J38" s="143">
        <f t="shared" si="14"/>
        <v>145</v>
      </c>
      <c r="K38" s="144">
        <v>338</v>
      </c>
      <c r="L38" s="178">
        <f t="shared" si="15"/>
        <v>7</v>
      </c>
      <c r="N38" s="136"/>
    </row>
    <row r="39" spans="1:16" ht="18" customHeight="1">
      <c r="A39" s="126" t="s">
        <v>6</v>
      </c>
      <c r="B39" s="137" t="s">
        <v>84</v>
      </c>
      <c r="C39" s="138" t="s">
        <v>85</v>
      </c>
      <c r="D39" s="156">
        <v>4015</v>
      </c>
      <c r="E39" s="157">
        <v>3552</v>
      </c>
      <c r="F39" s="140">
        <v>0</v>
      </c>
      <c r="G39" s="141">
        <f t="shared" si="11"/>
        <v>13.034909909909913</v>
      </c>
      <c r="H39" s="142">
        <f t="shared" si="12"/>
        <v>463</v>
      </c>
      <c r="I39" s="141" t="str">
        <f t="shared" si="13"/>
        <v xml:space="preserve"> --- </v>
      </c>
      <c r="J39" s="143" t="str">
        <f t="shared" si="14"/>
        <v xml:space="preserve"> --- </v>
      </c>
      <c r="K39" s="144">
        <v>319</v>
      </c>
      <c r="L39" s="178">
        <f t="shared" si="15"/>
        <v>8</v>
      </c>
      <c r="N39" s="136"/>
    </row>
    <row r="40" spans="1:16" ht="18" customHeight="1">
      <c r="A40" s="126" t="s">
        <v>7</v>
      </c>
      <c r="B40" s="137" t="s">
        <v>71</v>
      </c>
      <c r="C40" s="138" t="s">
        <v>72</v>
      </c>
      <c r="D40" s="156">
        <v>3621</v>
      </c>
      <c r="E40" s="157">
        <v>3712</v>
      </c>
      <c r="F40" s="158">
        <v>3050</v>
      </c>
      <c r="G40" s="141">
        <f t="shared" si="11"/>
        <v>-2.4515086206896513</v>
      </c>
      <c r="H40" s="142">
        <f t="shared" si="12"/>
        <v>-91</v>
      </c>
      <c r="I40" s="141">
        <f t="shared" si="13"/>
        <v>21.704918032786892</v>
      </c>
      <c r="J40" s="143">
        <f t="shared" si="14"/>
        <v>662</v>
      </c>
      <c r="K40" s="145">
        <v>311</v>
      </c>
      <c r="L40" s="178">
        <f t="shared" si="15"/>
        <v>9</v>
      </c>
      <c r="N40" s="136"/>
    </row>
    <row r="41" spans="1:16" ht="18" customHeight="1" thickBot="1">
      <c r="A41" s="182" t="s">
        <v>9</v>
      </c>
      <c r="B41" s="146" t="s">
        <v>75</v>
      </c>
      <c r="C41" s="147" t="s">
        <v>76</v>
      </c>
      <c r="D41" s="183">
        <v>4333</v>
      </c>
      <c r="E41" s="184">
        <v>4535</v>
      </c>
      <c r="F41" s="185">
        <v>4901</v>
      </c>
      <c r="G41" s="148">
        <f t="shared" si="11"/>
        <v>-4.4542447629548008</v>
      </c>
      <c r="H41" s="149">
        <f t="shared" si="12"/>
        <v>-202</v>
      </c>
      <c r="I41" s="148">
        <f t="shared" si="13"/>
        <v>-7.4678637012854523</v>
      </c>
      <c r="J41" s="150">
        <f t="shared" si="14"/>
        <v>-366</v>
      </c>
      <c r="K41" s="151">
        <v>302</v>
      </c>
      <c r="L41" s="186">
        <f t="shared" si="15"/>
        <v>10</v>
      </c>
      <c r="N41" s="136"/>
      <c r="O41" s="136"/>
      <c r="P41" s="136"/>
    </row>
    <row r="42" spans="1:16" ht="15">
      <c r="A42" s="164" t="s">
        <v>162</v>
      </c>
    </row>
    <row r="43" spans="1:16" ht="3" customHeight="1">
      <c r="E43" s="172"/>
      <c r="F43" s="172"/>
    </row>
    <row r="44" spans="1:16">
      <c r="L44" s="179" t="s">
        <v>83</v>
      </c>
    </row>
    <row r="84" spans="12:12" ht="3.75" customHeight="1"/>
    <row r="85" spans="12:12">
      <c r="L85" s="176"/>
    </row>
    <row r="125" spans="12:12" ht="3.75" customHeight="1"/>
    <row r="126" spans="12:12">
      <c r="L126" s="176"/>
    </row>
  </sheetData>
  <mergeCells count="8">
    <mergeCell ref="A2:L2"/>
    <mergeCell ref="A7:A8"/>
    <mergeCell ref="B7:B8"/>
    <mergeCell ref="C7:C8"/>
    <mergeCell ref="D7:F7"/>
    <mergeCell ref="G7:H7"/>
    <mergeCell ref="I7:J7"/>
    <mergeCell ref="K7:L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rowBreaks count="1" manualBreakCount="1">
    <brk id="83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4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4" t="s">
        <v>59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36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12.5</v>
      </c>
      <c r="C9" s="43">
        <v>9.3444444444444432</v>
      </c>
      <c r="D9" s="43">
        <v>9.0299999999999994</v>
      </c>
      <c r="E9" s="43">
        <v>13.13</v>
      </c>
      <c r="F9" s="43">
        <v>8.17</v>
      </c>
      <c r="G9" s="43">
        <v>12</v>
      </c>
      <c r="H9" s="43">
        <v>9.8610354223433241</v>
      </c>
      <c r="I9" s="43">
        <v>10.06</v>
      </c>
      <c r="J9" s="43">
        <v>0</v>
      </c>
      <c r="K9" s="43">
        <v>9.1720000000000006</v>
      </c>
      <c r="L9" s="43">
        <v>10.095224999999999</v>
      </c>
      <c r="M9" s="43">
        <v>9.8699999999999992</v>
      </c>
      <c r="N9" s="43">
        <v>11</v>
      </c>
      <c r="O9" s="72">
        <v>10.58</v>
      </c>
      <c r="P9" s="56">
        <f t="shared" ref="P9:P12" si="0">SUM(B9:O9)/COUNTIF(B9:O9,"&gt;0")</f>
        <v>10.370208066675984</v>
      </c>
    </row>
    <row r="10" spans="1:33" s="27" customFormat="1" ht="30" customHeight="1">
      <c r="A10" s="26" t="s">
        <v>30</v>
      </c>
      <c r="B10" s="64">
        <v>25</v>
      </c>
      <c r="C10" s="44">
        <v>35.230800000000002</v>
      </c>
      <c r="D10" s="44">
        <v>36.690300000000001</v>
      </c>
      <c r="E10" s="44">
        <v>53</v>
      </c>
      <c r="F10" s="44">
        <v>38.25</v>
      </c>
      <c r="G10" s="44">
        <v>45</v>
      </c>
      <c r="H10" s="44">
        <v>61.810897435897424</v>
      </c>
      <c r="I10" s="44">
        <v>49.71</v>
      </c>
      <c r="J10" s="44">
        <v>0</v>
      </c>
      <c r="K10" s="44">
        <v>35.81</v>
      </c>
      <c r="L10" s="44">
        <v>34.729999999999997</v>
      </c>
      <c r="M10" s="44">
        <v>35</v>
      </c>
      <c r="N10" s="44">
        <v>50</v>
      </c>
      <c r="O10" s="73">
        <v>39.770000000000003</v>
      </c>
      <c r="P10" s="49">
        <f t="shared" si="0"/>
        <v>41.538615187376728</v>
      </c>
    </row>
    <row r="11" spans="1:33" s="39" customFormat="1" ht="30" customHeight="1">
      <c r="A11" s="28" t="s">
        <v>29</v>
      </c>
      <c r="B11" s="65">
        <v>25884</v>
      </c>
      <c r="C11" s="45">
        <v>27162.700093760166</v>
      </c>
      <c r="D11" s="45">
        <v>23956</v>
      </c>
      <c r="E11" s="45">
        <v>25500</v>
      </c>
      <c r="F11" s="45">
        <v>24400</v>
      </c>
      <c r="G11" s="45">
        <v>24150</v>
      </c>
      <c r="H11" s="45">
        <v>24890</v>
      </c>
      <c r="I11" s="45">
        <v>24597</v>
      </c>
      <c r="J11" s="45">
        <v>0</v>
      </c>
      <c r="K11" s="45">
        <v>24723</v>
      </c>
      <c r="L11" s="45">
        <v>25176</v>
      </c>
      <c r="M11" s="45">
        <v>25547</v>
      </c>
      <c r="N11" s="45">
        <v>25023</v>
      </c>
      <c r="O11" s="74">
        <v>24943</v>
      </c>
      <c r="P11" s="50">
        <f t="shared" si="0"/>
        <v>25073.207699520011</v>
      </c>
    </row>
    <row r="12" spans="1:33" s="62" customFormat="1" ht="30" customHeight="1" thickBot="1">
      <c r="A12" s="29" t="s">
        <v>31</v>
      </c>
      <c r="B12" s="66">
        <v>15323</v>
      </c>
      <c r="C12" s="46">
        <v>14382.861757160283</v>
      </c>
      <c r="D12" s="46">
        <v>13808</v>
      </c>
      <c r="E12" s="46">
        <v>13770</v>
      </c>
      <c r="F12" s="46">
        <v>13900</v>
      </c>
      <c r="G12" s="46">
        <v>13096</v>
      </c>
      <c r="H12" s="46">
        <v>15420</v>
      </c>
      <c r="I12" s="46">
        <v>14310</v>
      </c>
      <c r="J12" s="46">
        <v>0</v>
      </c>
      <c r="K12" s="46">
        <v>13929</v>
      </c>
      <c r="L12" s="46">
        <v>14589</v>
      </c>
      <c r="M12" s="46">
        <v>16490</v>
      </c>
      <c r="N12" s="46">
        <v>16461</v>
      </c>
      <c r="O12" s="75">
        <v>14017</v>
      </c>
      <c r="P12" s="51">
        <f t="shared" si="0"/>
        <v>14576.60475055079</v>
      </c>
    </row>
    <row r="13" spans="1:33" s="39" customFormat="1" ht="30" customHeight="1" thickBot="1">
      <c r="A13" s="30" t="s">
        <v>102</v>
      </c>
      <c r="B13" s="31">
        <f>IF(B9=0," --- ",ROUND(12*(1/B9*B11),))</f>
        <v>24849</v>
      </c>
      <c r="C13" s="31">
        <f t="shared" ref="C13:O14" si="1">IF(C9=0," --- ",ROUND(12*(1/C9*C11),))</f>
        <v>34882</v>
      </c>
      <c r="D13" s="31">
        <f t="shared" si="1"/>
        <v>31835</v>
      </c>
      <c r="E13" s="31">
        <f t="shared" si="1"/>
        <v>23305</v>
      </c>
      <c r="F13" s="31">
        <f t="shared" si="1"/>
        <v>35838</v>
      </c>
      <c r="G13" s="31">
        <f t="shared" si="1"/>
        <v>24150</v>
      </c>
      <c r="H13" s="31">
        <f t="shared" si="1"/>
        <v>30289</v>
      </c>
      <c r="I13" s="31">
        <f t="shared" si="1"/>
        <v>29340</v>
      </c>
      <c r="J13" s="31" t="str">
        <f t="shared" si="1"/>
        <v xml:space="preserve"> --- </v>
      </c>
      <c r="K13" s="31">
        <f>IF(K9=0," --- ",ROUND(12*(1/K9*K11)+Q38,))</f>
        <v>32346</v>
      </c>
      <c r="L13" s="31">
        <f t="shared" si="1"/>
        <v>29926</v>
      </c>
      <c r="M13" s="31">
        <f t="shared" si="1"/>
        <v>31060</v>
      </c>
      <c r="N13" s="31">
        <f t="shared" si="1"/>
        <v>27298</v>
      </c>
      <c r="O13" s="76">
        <f t="shared" si="1"/>
        <v>28291</v>
      </c>
      <c r="P13" s="77">
        <f>ROUND(SUM(B13:O13)/COUNTIF(B13:O13,"&gt;0"),)</f>
        <v>29493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7355</v>
      </c>
      <c r="C14" s="67">
        <f t="shared" si="1"/>
        <v>4899</v>
      </c>
      <c r="D14" s="67">
        <f t="shared" si="1"/>
        <v>4516</v>
      </c>
      <c r="E14" s="67">
        <f t="shared" si="1"/>
        <v>3118</v>
      </c>
      <c r="F14" s="67">
        <f t="shared" si="1"/>
        <v>4361</v>
      </c>
      <c r="G14" s="67">
        <f t="shared" si="1"/>
        <v>3492</v>
      </c>
      <c r="H14" s="67">
        <f t="shared" si="1"/>
        <v>2994</v>
      </c>
      <c r="I14" s="67">
        <f t="shared" si="1"/>
        <v>3454</v>
      </c>
      <c r="J14" s="67" t="str">
        <f t="shared" si="1"/>
        <v xml:space="preserve"> --- </v>
      </c>
      <c r="K14" s="67">
        <f t="shared" si="1"/>
        <v>4668</v>
      </c>
      <c r="L14" s="67">
        <f t="shared" si="1"/>
        <v>5041</v>
      </c>
      <c r="M14" s="67">
        <f t="shared" si="1"/>
        <v>5654</v>
      </c>
      <c r="N14" s="67">
        <f t="shared" si="1"/>
        <v>3951</v>
      </c>
      <c r="O14" s="79">
        <f t="shared" si="1"/>
        <v>4229</v>
      </c>
      <c r="P14" s="77">
        <f>ROUND(SUM(B14:O14)/COUNTIF(B14:O14,"&gt;0"),)</f>
        <v>4441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32204</v>
      </c>
      <c r="C15" s="67">
        <f t="shared" ref="C15:P15" si="2">IF(C9=0," --- ",C13+C14)</f>
        <v>39781</v>
      </c>
      <c r="D15" s="67">
        <f t="shared" si="2"/>
        <v>36351</v>
      </c>
      <c r="E15" s="67">
        <f t="shared" si="2"/>
        <v>26423</v>
      </c>
      <c r="F15" s="67">
        <f t="shared" si="2"/>
        <v>40199</v>
      </c>
      <c r="G15" s="67">
        <f t="shared" si="2"/>
        <v>27642</v>
      </c>
      <c r="H15" s="67">
        <f t="shared" si="2"/>
        <v>33283</v>
      </c>
      <c r="I15" s="67">
        <f t="shared" si="2"/>
        <v>32794</v>
      </c>
      <c r="J15" s="67" t="str">
        <f t="shared" si="2"/>
        <v xml:space="preserve"> --- </v>
      </c>
      <c r="K15" s="67">
        <f t="shared" si="2"/>
        <v>37014</v>
      </c>
      <c r="L15" s="67">
        <f t="shared" si="2"/>
        <v>34967</v>
      </c>
      <c r="M15" s="67">
        <f t="shared" si="2"/>
        <v>36714</v>
      </c>
      <c r="N15" s="67">
        <f t="shared" si="2"/>
        <v>31249</v>
      </c>
      <c r="O15" s="79">
        <f t="shared" si="2"/>
        <v>32520</v>
      </c>
      <c r="P15" s="77">
        <f t="shared" si="2"/>
        <v>33934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10.1</v>
      </c>
      <c r="C17" s="43">
        <v>9.3444444444444432</v>
      </c>
      <c r="D17" s="43">
        <v>9.0299999999999994</v>
      </c>
      <c r="E17" s="43">
        <v>13.13</v>
      </c>
      <c r="F17" s="43">
        <v>8.08</v>
      </c>
      <c r="G17" s="43">
        <v>12</v>
      </c>
      <c r="H17" s="43">
        <v>15.735694822888286</v>
      </c>
      <c r="I17" s="43">
        <v>10.06</v>
      </c>
      <c r="J17" s="43">
        <v>0</v>
      </c>
      <c r="K17" s="43">
        <v>9.1720000000000006</v>
      </c>
      <c r="L17" s="43">
        <v>9.6586538461538467</v>
      </c>
      <c r="M17" s="43">
        <v>9.8699999999999992</v>
      </c>
      <c r="N17" s="43">
        <v>12</v>
      </c>
      <c r="O17" s="72">
        <v>9.57</v>
      </c>
      <c r="P17" s="83">
        <f t="shared" ref="P17:P20" si="3">SUM(B17:O17)/COUNTIF(B17:O17,"&gt;0")</f>
        <v>10.596214854883582</v>
      </c>
      <c r="R17" s="84"/>
      <c r="S17" s="84"/>
    </row>
    <row r="18" spans="1:23" s="27" customFormat="1" ht="30" customHeight="1">
      <c r="A18" s="26" t="s">
        <v>30</v>
      </c>
      <c r="B18" s="59">
        <v>26.5</v>
      </c>
      <c r="C18" s="44">
        <v>35.230800000000002</v>
      </c>
      <c r="D18" s="44">
        <v>36.690300000000001</v>
      </c>
      <c r="E18" s="44">
        <v>53</v>
      </c>
      <c r="F18" s="44">
        <v>38.36</v>
      </c>
      <c r="G18" s="44">
        <v>45</v>
      </c>
      <c r="H18" s="44">
        <v>61.810897435897424</v>
      </c>
      <c r="I18" s="44">
        <v>49.71</v>
      </c>
      <c r="J18" s="44">
        <v>0</v>
      </c>
      <c r="K18" s="44">
        <v>35.81</v>
      </c>
      <c r="L18" s="44">
        <v>34.049999999999997</v>
      </c>
      <c r="M18" s="44">
        <v>35</v>
      </c>
      <c r="N18" s="44">
        <v>31.5</v>
      </c>
      <c r="O18" s="73">
        <v>39.770000000000003</v>
      </c>
      <c r="P18" s="85">
        <f t="shared" si="3"/>
        <v>40.18707672583826</v>
      </c>
      <c r="R18" s="84"/>
      <c r="S18" s="84"/>
    </row>
    <row r="19" spans="1:23" s="39" customFormat="1" ht="30" customHeight="1">
      <c r="A19" s="28" t="s">
        <v>29</v>
      </c>
      <c r="B19" s="60">
        <v>25884</v>
      </c>
      <c r="C19" s="45">
        <v>27585</v>
      </c>
      <c r="D19" s="45">
        <v>23956.243013390944</v>
      </c>
      <c r="E19" s="45">
        <v>25600</v>
      </c>
      <c r="F19" s="45">
        <v>24300</v>
      </c>
      <c r="G19" s="45">
        <v>24066</v>
      </c>
      <c r="H19" s="45">
        <v>25440</v>
      </c>
      <c r="I19" s="45">
        <v>25228</v>
      </c>
      <c r="J19" s="45">
        <v>0</v>
      </c>
      <c r="K19" s="45">
        <v>25009</v>
      </c>
      <c r="L19" s="45">
        <v>25410</v>
      </c>
      <c r="M19" s="45">
        <v>26012</v>
      </c>
      <c r="N19" s="45">
        <v>24742</v>
      </c>
      <c r="O19" s="74">
        <v>25068</v>
      </c>
      <c r="P19" s="86">
        <f t="shared" si="3"/>
        <v>25253.864847183919</v>
      </c>
      <c r="R19" s="84"/>
      <c r="S19" s="84"/>
    </row>
    <row r="20" spans="1:23" s="62" customFormat="1" ht="30" customHeight="1" thickBot="1">
      <c r="A20" s="29" t="s">
        <v>31</v>
      </c>
      <c r="B20" s="61">
        <v>17143</v>
      </c>
      <c r="C20" s="46">
        <v>15098</v>
      </c>
      <c r="D20" s="46">
        <v>14689</v>
      </c>
      <c r="E20" s="46">
        <v>15300</v>
      </c>
      <c r="F20" s="46">
        <v>14200</v>
      </c>
      <c r="G20" s="46">
        <v>14429</v>
      </c>
      <c r="H20" s="46">
        <v>14240</v>
      </c>
      <c r="I20" s="46">
        <v>14310</v>
      </c>
      <c r="J20" s="46">
        <v>0</v>
      </c>
      <c r="K20" s="46">
        <v>14248</v>
      </c>
      <c r="L20" s="46">
        <v>14497</v>
      </c>
      <c r="M20" s="46">
        <v>13839</v>
      </c>
      <c r="N20" s="46">
        <v>13980</v>
      </c>
      <c r="O20" s="75">
        <v>15488</v>
      </c>
      <c r="P20" s="87">
        <f t="shared" si="3"/>
        <v>14727.76923076923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30753</v>
      </c>
      <c r="C21" s="31">
        <f t="shared" ref="C21:O22" si="4">IF(C17=0," --- ",ROUND(12*(1/C17*C19),))</f>
        <v>35424</v>
      </c>
      <c r="D21" s="31">
        <f t="shared" si="4"/>
        <v>31836</v>
      </c>
      <c r="E21" s="31">
        <f t="shared" si="4"/>
        <v>23397</v>
      </c>
      <c r="F21" s="31">
        <f t="shared" si="4"/>
        <v>36089</v>
      </c>
      <c r="G21" s="31">
        <f t="shared" si="4"/>
        <v>24066</v>
      </c>
      <c r="H21" s="31">
        <f t="shared" si="4"/>
        <v>19400</v>
      </c>
      <c r="I21" s="31">
        <f t="shared" si="4"/>
        <v>30093</v>
      </c>
      <c r="J21" s="31" t="str">
        <f t="shared" si="4"/>
        <v xml:space="preserve"> --- </v>
      </c>
      <c r="K21" s="31">
        <f t="shared" si="4"/>
        <v>32720</v>
      </c>
      <c r="L21" s="31">
        <f t="shared" si="4"/>
        <v>31570</v>
      </c>
      <c r="M21" s="31">
        <f t="shared" si="4"/>
        <v>31626</v>
      </c>
      <c r="N21" s="31">
        <f t="shared" si="4"/>
        <v>24742</v>
      </c>
      <c r="O21" s="76">
        <f t="shared" si="4"/>
        <v>31433</v>
      </c>
      <c r="P21" s="77">
        <f>ROUND(SUM(B21:O21)/COUNTIF(B21:O21,"&gt;0"),)</f>
        <v>29473</v>
      </c>
    </row>
    <row r="22" spans="1:23" s="62" customFormat="1" ht="30" customHeight="1" thickBot="1">
      <c r="A22" s="30" t="s">
        <v>103</v>
      </c>
      <c r="B22" s="67">
        <f>IF(B18=0," --- ",ROUND(12*(1/B18*B20),))</f>
        <v>7763</v>
      </c>
      <c r="C22" s="67">
        <f t="shared" si="4"/>
        <v>5143</v>
      </c>
      <c r="D22" s="67">
        <f t="shared" si="4"/>
        <v>4804</v>
      </c>
      <c r="E22" s="67">
        <f t="shared" si="4"/>
        <v>3464</v>
      </c>
      <c r="F22" s="67">
        <f t="shared" si="4"/>
        <v>4442</v>
      </c>
      <c r="G22" s="67">
        <f t="shared" si="4"/>
        <v>3848</v>
      </c>
      <c r="H22" s="67">
        <f t="shared" si="4"/>
        <v>2765</v>
      </c>
      <c r="I22" s="67">
        <f t="shared" si="4"/>
        <v>3454</v>
      </c>
      <c r="J22" s="67" t="str">
        <f t="shared" si="4"/>
        <v xml:space="preserve"> --- </v>
      </c>
      <c r="K22" s="67">
        <f t="shared" si="4"/>
        <v>4775</v>
      </c>
      <c r="L22" s="67">
        <f t="shared" si="4"/>
        <v>5109</v>
      </c>
      <c r="M22" s="67">
        <f t="shared" si="4"/>
        <v>4745</v>
      </c>
      <c r="N22" s="67">
        <f t="shared" si="4"/>
        <v>5326</v>
      </c>
      <c r="O22" s="79">
        <f t="shared" si="4"/>
        <v>4673</v>
      </c>
      <c r="P22" s="77">
        <f>ROUND(SUM(B22:O22)/COUNTIF(B22:O22,"&gt;0"),)</f>
        <v>4639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38516</v>
      </c>
      <c r="C23" s="67">
        <f t="shared" si="5"/>
        <v>40567</v>
      </c>
      <c r="D23" s="67">
        <f t="shared" si="5"/>
        <v>36640</v>
      </c>
      <c r="E23" s="67">
        <f t="shared" si="5"/>
        <v>26861</v>
      </c>
      <c r="F23" s="67">
        <f t="shared" si="5"/>
        <v>40531</v>
      </c>
      <c r="G23" s="67">
        <f t="shared" si="5"/>
        <v>27914</v>
      </c>
      <c r="H23" s="67">
        <f t="shared" si="5"/>
        <v>22165</v>
      </c>
      <c r="I23" s="67">
        <f t="shared" si="5"/>
        <v>33547</v>
      </c>
      <c r="J23" s="67" t="str">
        <f t="shared" si="5"/>
        <v xml:space="preserve"> --- </v>
      </c>
      <c r="K23" s="67">
        <f t="shared" si="5"/>
        <v>37495</v>
      </c>
      <c r="L23" s="67">
        <f t="shared" si="5"/>
        <v>36679</v>
      </c>
      <c r="M23" s="67">
        <f t="shared" si="5"/>
        <v>36371</v>
      </c>
      <c r="N23" s="67">
        <f t="shared" si="5"/>
        <v>30068</v>
      </c>
      <c r="O23" s="79">
        <f t="shared" si="5"/>
        <v>36106</v>
      </c>
      <c r="P23" s="77">
        <f t="shared" si="5"/>
        <v>34112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10.8</v>
      </c>
      <c r="C25" s="43">
        <v>9.2063492063492056</v>
      </c>
      <c r="D25" s="43">
        <v>0</v>
      </c>
      <c r="E25" s="43">
        <v>13.13</v>
      </c>
      <c r="F25" s="43">
        <v>0</v>
      </c>
      <c r="G25" s="43">
        <v>0</v>
      </c>
      <c r="H25" s="43">
        <v>19.182561307901906</v>
      </c>
      <c r="I25" s="43">
        <v>10.06</v>
      </c>
      <c r="J25" s="43">
        <v>0</v>
      </c>
      <c r="K25" s="43">
        <v>9.1720000000000006</v>
      </c>
      <c r="L25" s="43">
        <v>9.6586538461538467</v>
      </c>
      <c r="M25" s="43">
        <v>9.8699999999999992</v>
      </c>
      <c r="N25" s="43">
        <v>9.34</v>
      </c>
      <c r="O25" s="72">
        <v>0</v>
      </c>
      <c r="P25" s="83">
        <f t="shared" ref="P25:P28" si="6">SUM(B25:O25)/COUNTIF(B25:O25,"&gt;0")</f>
        <v>11.157729373378329</v>
      </c>
      <c r="R25" s="84"/>
      <c r="S25" s="84"/>
    </row>
    <row r="26" spans="1:23" s="27" customFormat="1" ht="30" customHeight="1">
      <c r="A26" s="26" t="s">
        <v>30</v>
      </c>
      <c r="B26" s="59">
        <v>26.5</v>
      </c>
      <c r="C26" s="44">
        <v>34.54</v>
      </c>
      <c r="D26" s="44">
        <v>0</v>
      </c>
      <c r="E26" s="44">
        <v>53</v>
      </c>
      <c r="F26" s="44">
        <v>0</v>
      </c>
      <c r="G26" s="44">
        <v>0</v>
      </c>
      <c r="H26" s="44">
        <v>60.897435897435891</v>
      </c>
      <c r="I26" s="44">
        <v>49.71</v>
      </c>
      <c r="J26" s="44">
        <v>0</v>
      </c>
      <c r="K26" s="44">
        <v>32.81</v>
      </c>
      <c r="L26" s="44">
        <v>34.049999999999997</v>
      </c>
      <c r="M26" s="44">
        <v>35</v>
      </c>
      <c r="N26" s="44">
        <v>28.5</v>
      </c>
      <c r="O26" s="73">
        <v>0</v>
      </c>
      <c r="P26" s="85">
        <f t="shared" si="6"/>
        <v>39.445270655270654</v>
      </c>
      <c r="R26" s="84"/>
      <c r="S26" s="84"/>
    </row>
    <row r="27" spans="1:23" s="39" customFormat="1" ht="30" customHeight="1">
      <c r="A27" s="28" t="s">
        <v>29</v>
      </c>
      <c r="B27" s="60">
        <v>24548.474999999999</v>
      </c>
      <c r="C27" s="45">
        <v>25825</v>
      </c>
      <c r="D27" s="45">
        <v>0</v>
      </c>
      <c r="E27" s="45">
        <v>24620</v>
      </c>
      <c r="F27" s="45">
        <v>0</v>
      </c>
      <c r="G27" s="45">
        <v>0</v>
      </c>
      <c r="H27" s="45">
        <v>24220</v>
      </c>
      <c r="I27" s="45">
        <v>24080</v>
      </c>
      <c r="J27" s="45">
        <v>0</v>
      </c>
      <c r="K27" s="45">
        <v>23818</v>
      </c>
      <c r="L27" s="45">
        <v>24050</v>
      </c>
      <c r="M27" s="45">
        <v>25050</v>
      </c>
      <c r="N27" s="45">
        <v>22900</v>
      </c>
      <c r="O27" s="74">
        <v>0</v>
      </c>
      <c r="P27" s="86">
        <f t="shared" si="6"/>
        <v>24345.719444444447</v>
      </c>
      <c r="R27" s="84"/>
      <c r="S27" s="84"/>
    </row>
    <row r="28" spans="1:23" s="62" customFormat="1" ht="30" customHeight="1" thickBot="1">
      <c r="A28" s="29" t="s">
        <v>31</v>
      </c>
      <c r="B28" s="61">
        <v>13875.225</v>
      </c>
      <c r="C28" s="46">
        <v>14142</v>
      </c>
      <c r="D28" s="46">
        <v>0</v>
      </c>
      <c r="E28" s="46">
        <v>12880</v>
      </c>
      <c r="F28" s="46">
        <v>0</v>
      </c>
      <c r="G28" s="46">
        <v>0</v>
      </c>
      <c r="H28" s="46">
        <v>10900</v>
      </c>
      <c r="I28" s="46">
        <v>12779</v>
      </c>
      <c r="J28" s="46">
        <v>0</v>
      </c>
      <c r="K28" s="46">
        <v>12855</v>
      </c>
      <c r="L28" s="46">
        <v>13217</v>
      </c>
      <c r="M28" s="46">
        <v>13330</v>
      </c>
      <c r="N28" s="46">
        <v>12308</v>
      </c>
      <c r="O28" s="75">
        <v>0</v>
      </c>
      <c r="P28" s="87">
        <f t="shared" si="6"/>
        <v>12920.691666666668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27276</v>
      </c>
      <c r="C29" s="31">
        <f t="shared" ref="C29:O30" si="7">IF(C25=0," --- ",ROUND(12*(1/C25*C27),))</f>
        <v>33662</v>
      </c>
      <c r="D29" s="31" t="str">
        <f t="shared" si="7"/>
        <v xml:space="preserve"> --- </v>
      </c>
      <c r="E29" s="31">
        <f t="shared" si="7"/>
        <v>22501</v>
      </c>
      <c r="F29" s="31" t="str">
        <f t="shared" si="7"/>
        <v xml:space="preserve"> --- </v>
      </c>
      <c r="G29" s="31" t="str">
        <f t="shared" si="7"/>
        <v xml:space="preserve"> --- </v>
      </c>
      <c r="H29" s="31">
        <f t="shared" si="7"/>
        <v>15151</v>
      </c>
      <c r="I29" s="31">
        <f t="shared" si="7"/>
        <v>28724</v>
      </c>
      <c r="J29" s="31" t="str">
        <f t="shared" si="7"/>
        <v xml:space="preserve"> --- </v>
      </c>
      <c r="K29" s="31">
        <f t="shared" si="7"/>
        <v>31162</v>
      </c>
      <c r="L29" s="31">
        <f t="shared" si="7"/>
        <v>29880</v>
      </c>
      <c r="M29" s="31">
        <f t="shared" si="7"/>
        <v>30456</v>
      </c>
      <c r="N29" s="31">
        <f t="shared" si="7"/>
        <v>29422</v>
      </c>
      <c r="O29" s="76" t="str">
        <f t="shared" si="7"/>
        <v xml:space="preserve"> --- </v>
      </c>
      <c r="P29" s="77">
        <f>ROUND(SUM(B29:O29)/COUNTIF(B29:O29,"&gt;0"),)</f>
        <v>27582</v>
      </c>
    </row>
    <row r="30" spans="1:23" s="62" customFormat="1" ht="30" customHeight="1" thickBot="1">
      <c r="A30" s="30" t="s">
        <v>103</v>
      </c>
      <c r="B30" s="67">
        <f>IF(B26=0," --- ",ROUND(12*(1/B26*B28),))</f>
        <v>6283</v>
      </c>
      <c r="C30" s="67">
        <f t="shared" si="7"/>
        <v>4913</v>
      </c>
      <c r="D30" s="67" t="str">
        <f t="shared" si="7"/>
        <v xml:space="preserve"> --- </v>
      </c>
      <c r="E30" s="67">
        <f t="shared" si="7"/>
        <v>2916</v>
      </c>
      <c r="F30" s="67" t="str">
        <f t="shared" si="7"/>
        <v xml:space="preserve"> --- </v>
      </c>
      <c r="G30" s="67" t="str">
        <f t="shared" si="7"/>
        <v xml:space="preserve"> --- </v>
      </c>
      <c r="H30" s="67">
        <f t="shared" si="7"/>
        <v>2148</v>
      </c>
      <c r="I30" s="67">
        <f t="shared" si="7"/>
        <v>3085</v>
      </c>
      <c r="J30" s="67" t="str">
        <f t="shared" si="7"/>
        <v xml:space="preserve"> --- </v>
      </c>
      <c r="K30" s="67">
        <f t="shared" si="7"/>
        <v>4702</v>
      </c>
      <c r="L30" s="67">
        <f t="shared" si="7"/>
        <v>4658</v>
      </c>
      <c r="M30" s="67">
        <f t="shared" si="7"/>
        <v>4570</v>
      </c>
      <c r="N30" s="67">
        <f t="shared" si="7"/>
        <v>5182</v>
      </c>
      <c r="O30" s="79" t="str">
        <f t="shared" si="7"/>
        <v xml:space="preserve"> --- </v>
      </c>
      <c r="P30" s="77">
        <f>ROUND(SUM(B30:O30)/COUNTIF(B30:O30,"&gt;0"),)</f>
        <v>4273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33559</v>
      </c>
      <c r="C31" s="67">
        <f t="shared" si="8"/>
        <v>38575</v>
      </c>
      <c r="D31" s="67" t="str">
        <f t="shared" si="8"/>
        <v xml:space="preserve"> --- </v>
      </c>
      <c r="E31" s="67">
        <f t="shared" si="8"/>
        <v>25417</v>
      </c>
      <c r="F31" s="67" t="str">
        <f t="shared" si="8"/>
        <v xml:space="preserve"> --- </v>
      </c>
      <c r="G31" s="67" t="str">
        <f t="shared" si="8"/>
        <v xml:space="preserve"> --- </v>
      </c>
      <c r="H31" s="67">
        <f t="shared" si="8"/>
        <v>17299</v>
      </c>
      <c r="I31" s="67">
        <f t="shared" si="8"/>
        <v>31809</v>
      </c>
      <c r="J31" s="67" t="str">
        <f t="shared" si="8"/>
        <v xml:space="preserve"> --- </v>
      </c>
      <c r="K31" s="67">
        <f t="shared" si="8"/>
        <v>35864</v>
      </c>
      <c r="L31" s="67">
        <f t="shared" si="8"/>
        <v>34538</v>
      </c>
      <c r="M31" s="67">
        <f t="shared" si="8"/>
        <v>35026</v>
      </c>
      <c r="N31" s="67">
        <f t="shared" si="8"/>
        <v>34604</v>
      </c>
      <c r="O31" s="79" t="str">
        <f t="shared" si="8"/>
        <v xml:space="preserve"> --- </v>
      </c>
      <c r="P31" s="77">
        <f t="shared" si="8"/>
        <v>31855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-16.387994599646902</v>
      </c>
      <c r="C33" s="34">
        <f t="shared" ref="C33:P33" si="9">IF(OR(C15=" --- ",C23=" --- ")," --- ",C15/C23*100-100)</f>
        <v>-1.9375354352059446</v>
      </c>
      <c r="D33" s="34">
        <f t="shared" si="9"/>
        <v>-0.78875545851528273</v>
      </c>
      <c r="E33" s="34">
        <f t="shared" si="9"/>
        <v>-1.6306168794907023</v>
      </c>
      <c r="F33" s="34">
        <f t="shared" si="9"/>
        <v>-0.81912610100910399</v>
      </c>
      <c r="G33" s="34">
        <f t="shared" si="9"/>
        <v>-0.97442143727161579</v>
      </c>
      <c r="H33" s="34">
        <f t="shared" si="9"/>
        <v>50.160162418226946</v>
      </c>
      <c r="I33" s="34">
        <f t="shared" si="9"/>
        <v>-2.2446120368438329</v>
      </c>
      <c r="J33" s="34" t="str">
        <f t="shared" si="9"/>
        <v xml:space="preserve"> --- </v>
      </c>
      <c r="K33" s="34">
        <f t="shared" si="9"/>
        <v>-1.2828377116948957</v>
      </c>
      <c r="L33" s="34">
        <f t="shared" si="9"/>
        <v>-4.6675209247798506</v>
      </c>
      <c r="M33" s="34">
        <f t="shared" si="9"/>
        <v>0.94305903054632267</v>
      </c>
      <c r="N33" s="34">
        <f t="shared" si="9"/>
        <v>3.9277637355327784</v>
      </c>
      <c r="O33" s="91">
        <f t="shared" si="9"/>
        <v>-9.93186727967651</v>
      </c>
      <c r="P33" s="92">
        <f t="shared" si="9"/>
        <v>-0.52181050656659522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14.771000327780911</v>
      </c>
      <c r="C34" s="95">
        <f t="shared" ref="C34:P34" si="10">IF(OR(C23=" --- ",C31=" --- ")," --- ",C23/C31*100-100)</f>
        <v>5.1639662994167139</v>
      </c>
      <c r="D34" s="95" t="str">
        <f t="shared" si="10"/>
        <v xml:space="preserve"> --- </v>
      </c>
      <c r="E34" s="95">
        <f t="shared" si="10"/>
        <v>5.6812369673840237</v>
      </c>
      <c r="F34" s="95" t="str">
        <f t="shared" si="10"/>
        <v xml:space="preserve"> --- </v>
      </c>
      <c r="G34" s="95" t="str">
        <f t="shared" si="10"/>
        <v xml:space="preserve"> --- </v>
      </c>
      <c r="H34" s="95">
        <f t="shared" si="10"/>
        <v>28.128793571882767</v>
      </c>
      <c r="I34" s="95">
        <f t="shared" si="10"/>
        <v>5.4638624288723321</v>
      </c>
      <c r="J34" s="95" t="str">
        <f t="shared" si="10"/>
        <v xml:space="preserve"> --- </v>
      </c>
      <c r="K34" s="95">
        <f t="shared" si="10"/>
        <v>4.5477358911443275</v>
      </c>
      <c r="L34" s="95">
        <f t="shared" si="10"/>
        <v>6.1989692512594843</v>
      </c>
      <c r="M34" s="95">
        <f t="shared" si="10"/>
        <v>3.8400045680351695</v>
      </c>
      <c r="N34" s="95">
        <f t="shared" si="10"/>
        <v>-13.108311177898514</v>
      </c>
      <c r="O34" s="96" t="str">
        <f t="shared" si="10"/>
        <v xml:space="preserve"> --- </v>
      </c>
      <c r="P34" s="97">
        <f t="shared" si="10"/>
        <v>7.0852299482027945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-6312</v>
      </c>
      <c r="C36" s="37">
        <f t="shared" ref="C36:P36" si="11">IF(OR(C15=" --- ",C23=" --- ")," --- ",C15-C23)</f>
        <v>-786</v>
      </c>
      <c r="D36" s="37">
        <f t="shared" si="11"/>
        <v>-289</v>
      </c>
      <c r="E36" s="37">
        <f t="shared" si="11"/>
        <v>-438</v>
      </c>
      <c r="F36" s="37">
        <f t="shared" si="11"/>
        <v>-332</v>
      </c>
      <c r="G36" s="37">
        <f t="shared" si="11"/>
        <v>-272</v>
      </c>
      <c r="H36" s="37">
        <f t="shared" si="11"/>
        <v>11118</v>
      </c>
      <c r="I36" s="37">
        <f t="shared" si="11"/>
        <v>-753</v>
      </c>
      <c r="J36" s="37" t="str">
        <f t="shared" si="11"/>
        <v xml:space="preserve"> --- </v>
      </c>
      <c r="K36" s="37">
        <f t="shared" si="11"/>
        <v>-481</v>
      </c>
      <c r="L36" s="37">
        <f t="shared" si="11"/>
        <v>-1712</v>
      </c>
      <c r="M36" s="37">
        <f t="shared" si="11"/>
        <v>343</v>
      </c>
      <c r="N36" s="37">
        <f t="shared" si="11"/>
        <v>1181</v>
      </c>
      <c r="O36" s="100">
        <f t="shared" si="11"/>
        <v>-3586</v>
      </c>
      <c r="P36" s="101">
        <f t="shared" si="11"/>
        <v>-178</v>
      </c>
    </row>
    <row r="37" spans="1:17" s="35" customFormat="1" ht="30" customHeight="1" thickBot="1">
      <c r="A37" s="98" t="s">
        <v>61</v>
      </c>
      <c r="B37" s="102">
        <f>IF(OR(B23=" --- ",B31=" --- ")," --- ",B23-B31)</f>
        <v>4957</v>
      </c>
      <c r="C37" s="103">
        <f t="shared" ref="C37:P37" si="12">IF(OR(C23=" --- ",C31=" --- ")," --- ",C23-C31)</f>
        <v>1992</v>
      </c>
      <c r="D37" s="103" t="str">
        <f t="shared" si="12"/>
        <v xml:space="preserve"> --- </v>
      </c>
      <c r="E37" s="103">
        <f t="shared" si="12"/>
        <v>1444</v>
      </c>
      <c r="F37" s="103" t="str">
        <f t="shared" si="12"/>
        <v xml:space="preserve"> --- </v>
      </c>
      <c r="G37" s="103" t="str">
        <f t="shared" si="12"/>
        <v xml:space="preserve"> --- </v>
      </c>
      <c r="H37" s="103">
        <f t="shared" si="12"/>
        <v>4866</v>
      </c>
      <c r="I37" s="103">
        <f t="shared" si="12"/>
        <v>1738</v>
      </c>
      <c r="J37" s="103" t="str">
        <f t="shared" si="12"/>
        <v xml:space="preserve"> --- </v>
      </c>
      <c r="K37" s="103">
        <f t="shared" si="12"/>
        <v>1631</v>
      </c>
      <c r="L37" s="103">
        <f t="shared" si="12"/>
        <v>2141</v>
      </c>
      <c r="M37" s="103">
        <f t="shared" si="12"/>
        <v>1345</v>
      </c>
      <c r="N37" s="103">
        <f t="shared" si="12"/>
        <v>-4536</v>
      </c>
      <c r="O37" s="104" t="str">
        <f t="shared" si="12"/>
        <v xml:space="preserve"> --- </v>
      </c>
      <c r="P37" s="105">
        <f t="shared" si="12"/>
        <v>2257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37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90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-19.198127011998835</v>
      </c>
      <c r="C97" s="34">
        <f t="shared" ref="C97:P97" si="13">IF(OR(C13=" --- ",C21=" --- ")," --- ",C13/C21*100-100)</f>
        <v>-1.5300361336946651</v>
      </c>
      <c r="D97" s="34">
        <f t="shared" si="13"/>
        <v>-3.1410981278980898E-3</v>
      </c>
      <c r="E97" s="34">
        <f t="shared" si="13"/>
        <v>-0.39321280506048595</v>
      </c>
      <c r="F97" s="34">
        <f t="shared" si="13"/>
        <v>-0.69550278478206451</v>
      </c>
      <c r="G97" s="34">
        <f t="shared" si="13"/>
        <v>0.34904013961605074</v>
      </c>
      <c r="H97" s="34">
        <f t="shared" si="13"/>
        <v>56.128865979381459</v>
      </c>
      <c r="I97" s="34">
        <f t="shared" si="13"/>
        <v>-2.5022430465556766</v>
      </c>
      <c r="J97" s="34" t="str">
        <f t="shared" si="13"/>
        <v xml:space="preserve"> --- </v>
      </c>
      <c r="K97" s="34">
        <f t="shared" si="13"/>
        <v>-1.1430317848410709</v>
      </c>
      <c r="L97" s="34">
        <f t="shared" si="13"/>
        <v>-5.2074754513778885</v>
      </c>
      <c r="M97" s="34">
        <f t="shared" si="13"/>
        <v>-1.7896667299057754</v>
      </c>
      <c r="N97" s="34">
        <f t="shared" si="13"/>
        <v>10.330611914962404</v>
      </c>
      <c r="O97" s="91">
        <f t="shared" si="13"/>
        <v>-9.9958642191327556</v>
      </c>
      <c r="P97" s="92">
        <f t="shared" si="13"/>
        <v>6.7858718148812613E-2</v>
      </c>
    </row>
    <row r="98" spans="1:16" ht="30" customHeight="1" thickBot="1">
      <c r="A98" s="89" t="s">
        <v>92</v>
      </c>
      <c r="B98" s="94">
        <f>IF(OR(B21=" --- ",B29=" --- ")," --- ",B21/B29*100-100)</f>
        <v>12.747470303563574</v>
      </c>
      <c r="C98" s="95">
        <f t="shared" ref="C98:P98" si="14">IF(OR(C21=" --- ",C29=" --- ")," --- ",C21/C29*100-100)</f>
        <v>5.2343889251975355</v>
      </c>
      <c r="D98" s="95" t="str">
        <f t="shared" si="14"/>
        <v xml:space="preserve"> --- </v>
      </c>
      <c r="E98" s="95">
        <f t="shared" si="14"/>
        <v>3.9820452424336565</v>
      </c>
      <c r="F98" s="95" t="str">
        <f t="shared" si="14"/>
        <v xml:space="preserve"> --- </v>
      </c>
      <c r="G98" s="95" t="str">
        <f t="shared" si="14"/>
        <v xml:space="preserve"> --- </v>
      </c>
      <c r="H98" s="95">
        <f t="shared" si="14"/>
        <v>28.04435350801927</v>
      </c>
      <c r="I98" s="95">
        <f t="shared" si="14"/>
        <v>4.7660492967553267</v>
      </c>
      <c r="J98" s="95" t="str">
        <f t="shared" si="14"/>
        <v xml:space="preserve"> --- </v>
      </c>
      <c r="K98" s="95">
        <f t="shared" si="14"/>
        <v>4.9996790963352709</v>
      </c>
      <c r="L98" s="95">
        <f t="shared" si="14"/>
        <v>5.655957161981263</v>
      </c>
      <c r="M98" s="95">
        <f t="shared" si="14"/>
        <v>3.8416075650118131</v>
      </c>
      <c r="N98" s="95">
        <f t="shared" si="14"/>
        <v>-15.90646455033648</v>
      </c>
      <c r="O98" s="96" t="str">
        <f t="shared" si="14"/>
        <v xml:space="preserve"> --- </v>
      </c>
      <c r="P98" s="97">
        <f t="shared" si="14"/>
        <v>6.8559205278805138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-5904</v>
      </c>
      <c r="C100" s="37">
        <f t="shared" ref="C100:P100" si="15">IF(OR(C13=" --- ",C21=" --- ")," --- ",C13-C21)</f>
        <v>-542</v>
      </c>
      <c r="D100" s="37">
        <f t="shared" si="15"/>
        <v>-1</v>
      </c>
      <c r="E100" s="37">
        <f t="shared" si="15"/>
        <v>-92</v>
      </c>
      <c r="F100" s="37">
        <f t="shared" si="15"/>
        <v>-251</v>
      </c>
      <c r="G100" s="37">
        <f t="shared" si="15"/>
        <v>84</v>
      </c>
      <c r="H100" s="37">
        <f t="shared" si="15"/>
        <v>10889</v>
      </c>
      <c r="I100" s="37">
        <f t="shared" si="15"/>
        <v>-753</v>
      </c>
      <c r="J100" s="37" t="str">
        <f t="shared" si="15"/>
        <v xml:space="preserve"> --- </v>
      </c>
      <c r="K100" s="37">
        <f t="shared" si="15"/>
        <v>-374</v>
      </c>
      <c r="L100" s="37">
        <f t="shared" si="15"/>
        <v>-1644</v>
      </c>
      <c r="M100" s="37">
        <f t="shared" si="15"/>
        <v>-566</v>
      </c>
      <c r="N100" s="37">
        <f t="shared" si="15"/>
        <v>2556</v>
      </c>
      <c r="O100" s="100">
        <f t="shared" si="15"/>
        <v>-3142</v>
      </c>
      <c r="P100" s="101">
        <f t="shared" si="15"/>
        <v>20</v>
      </c>
    </row>
    <row r="101" spans="1:16" ht="30" customHeight="1" thickBot="1">
      <c r="A101" s="98" t="s">
        <v>94</v>
      </c>
      <c r="B101" s="102">
        <f>IF(OR(B21=" --- ",B29=" --- ")," --- ",B21-B29)</f>
        <v>3477</v>
      </c>
      <c r="C101" s="103">
        <f t="shared" ref="C101:P101" si="16">IF(OR(C21=" --- ",C29=" --- ")," --- ",C21-C29)</f>
        <v>1762</v>
      </c>
      <c r="D101" s="103" t="str">
        <f t="shared" si="16"/>
        <v xml:space="preserve"> --- </v>
      </c>
      <c r="E101" s="103">
        <f t="shared" si="16"/>
        <v>896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>
        <f t="shared" si="16"/>
        <v>4249</v>
      </c>
      <c r="I101" s="103">
        <f t="shared" si="16"/>
        <v>1369</v>
      </c>
      <c r="J101" s="103" t="str">
        <f t="shared" si="16"/>
        <v xml:space="preserve"> --- </v>
      </c>
      <c r="K101" s="103">
        <f t="shared" si="16"/>
        <v>1558</v>
      </c>
      <c r="L101" s="103">
        <f t="shared" si="16"/>
        <v>1690</v>
      </c>
      <c r="M101" s="103">
        <f t="shared" si="16"/>
        <v>1170</v>
      </c>
      <c r="N101" s="103">
        <f t="shared" si="16"/>
        <v>-4680</v>
      </c>
      <c r="O101" s="104" t="str">
        <f t="shared" si="16"/>
        <v xml:space="preserve"> --- </v>
      </c>
      <c r="P101" s="105">
        <f t="shared" si="16"/>
        <v>1891</v>
      </c>
    </row>
    <row r="103" spans="1:16">
      <c r="P103" s="18" t="s">
        <v>95</v>
      </c>
    </row>
    <row r="147" spans="1:16" ht="13.5" thickBot="1">
      <c r="P147" s="18" t="s">
        <v>96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-5.2557001159345589</v>
      </c>
      <c r="C150" s="34">
        <f t="shared" ref="C150:P150" si="17">IF(OR(C14=" --- ",C22=" --- ")," --- ",C14/C22*100-100)</f>
        <v>-4.7443126579817232</v>
      </c>
      <c r="D150" s="34">
        <f t="shared" si="17"/>
        <v>-5.9950041631973363</v>
      </c>
      <c r="E150" s="34">
        <f t="shared" si="17"/>
        <v>-9.988452655889148</v>
      </c>
      <c r="F150" s="34">
        <f t="shared" si="17"/>
        <v>-1.8235029266096348</v>
      </c>
      <c r="G150" s="34">
        <f t="shared" si="17"/>
        <v>-9.2515592515592431</v>
      </c>
      <c r="H150" s="34">
        <f t="shared" si="17"/>
        <v>8.2820976491862552</v>
      </c>
      <c r="I150" s="34">
        <f t="shared" si="17"/>
        <v>0</v>
      </c>
      <c r="J150" s="34" t="str">
        <f t="shared" si="17"/>
        <v xml:space="preserve"> --- </v>
      </c>
      <c r="K150" s="34">
        <f t="shared" si="17"/>
        <v>-2.2408376963350776</v>
      </c>
      <c r="L150" s="34">
        <f t="shared" si="17"/>
        <v>-1.3309845370914104</v>
      </c>
      <c r="M150" s="34">
        <f t="shared" si="17"/>
        <v>19.157007376185462</v>
      </c>
      <c r="N150" s="34">
        <f t="shared" si="17"/>
        <v>-25.816748028539237</v>
      </c>
      <c r="O150" s="91">
        <f t="shared" si="17"/>
        <v>-9.5013909693986704</v>
      </c>
      <c r="P150" s="92">
        <f t="shared" si="17"/>
        <v>-4.2681612416469079</v>
      </c>
    </row>
    <row r="151" spans="1:16" ht="30" customHeight="1" thickBot="1">
      <c r="A151" s="89" t="s">
        <v>98</v>
      </c>
      <c r="B151" s="94">
        <f>IF(OR(B22=" --- ",B30=" --- ")," --- ",B22/B30*100-100)</f>
        <v>23.555626293172054</v>
      </c>
      <c r="C151" s="95">
        <f t="shared" ref="C151:P151" si="18">IF(OR(C22=" --- ",C30=" --- ")," --- ",C22/C30*100-100)</f>
        <v>4.6814573580297179</v>
      </c>
      <c r="D151" s="95" t="str">
        <f t="shared" si="18"/>
        <v xml:space="preserve"> --- </v>
      </c>
      <c r="E151" s="95">
        <f t="shared" si="18"/>
        <v>18.792866941015092</v>
      </c>
      <c r="F151" s="95" t="str">
        <f t="shared" si="18"/>
        <v xml:space="preserve"> --- </v>
      </c>
      <c r="G151" s="95" t="str">
        <f t="shared" si="18"/>
        <v xml:space="preserve"> --- </v>
      </c>
      <c r="H151" s="95">
        <f t="shared" si="18"/>
        <v>28.724394785847295</v>
      </c>
      <c r="I151" s="95">
        <f t="shared" si="18"/>
        <v>11.961102106969207</v>
      </c>
      <c r="J151" s="95" t="str">
        <f t="shared" si="18"/>
        <v xml:space="preserve"> --- </v>
      </c>
      <c r="K151" s="95">
        <f t="shared" si="18"/>
        <v>1.5525308379412905</v>
      </c>
      <c r="L151" s="95">
        <f t="shared" si="18"/>
        <v>9.6822670674109048</v>
      </c>
      <c r="M151" s="95">
        <f t="shared" si="18"/>
        <v>3.829321663019698</v>
      </c>
      <c r="N151" s="95">
        <f t="shared" si="18"/>
        <v>2.7788498649170066</v>
      </c>
      <c r="O151" s="96" t="str">
        <f t="shared" si="18"/>
        <v xml:space="preserve"> --- </v>
      </c>
      <c r="P151" s="97">
        <f t="shared" si="18"/>
        <v>8.5654107184647756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-408</v>
      </c>
      <c r="C153" s="37">
        <f t="shared" ref="C153:P153" si="19">IF(OR(C14=" --- ",C22=" --- ")," --- ",C14-C22)</f>
        <v>-244</v>
      </c>
      <c r="D153" s="37">
        <f t="shared" si="19"/>
        <v>-288</v>
      </c>
      <c r="E153" s="37">
        <f t="shared" si="19"/>
        <v>-346</v>
      </c>
      <c r="F153" s="37">
        <f t="shared" si="19"/>
        <v>-81</v>
      </c>
      <c r="G153" s="37">
        <f t="shared" si="19"/>
        <v>-356</v>
      </c>
      <c r="H153" s="37">
        <f t="shared" si="19"/>
        <v>229</v>
      </c>
      <c r="I153" s="37">
        <f t="shared" si="19"/>
        <v>0</v>
      </c>
      <c r="J153" s="37" t="str">
        <f t="shared" si="19"/>
        <v xml:space="preserve"> --- </v>
      </c>
      <c r="K153" s="37">
        <f t="shared" si="19"/>
        <v>-107</v>
      </c>
      <c r="L153" s="37">
        <f t="shared" si="19"/>
        <v>-68</v>
      </c>
      <c r="M153" s="37">
        <f t="shared" si="19"/>
        <v>909</v>
      </c>
      <c r="N153" s="37">
        <f t="shared" si="19"/>
        <v>-1375</v>
      </c>
      <c r="O153" s="100">
        <f t="shared" si="19"/>
        <v>-444</v>
      </c>
      <c r="P153" s="101">
        <f t="shared" si="19"/>
        <v>-198</v>
      </c>
    </row>
    <row r="154" spans="1:16" ht="30" customHeight="1" thickBot="1">
      <c r="A154" s="98" t="s">
        <v>100</v>
      </c>
      <c r="B154" s="102">
        <f>IF(OR(B22=" --- ",B30=" --- ")," --- ",B22-B30)</f>
        <v>1480</v>
      </c>
      <c r="C154" s="103">
        <f t="shared" ref="C154:P154" si="20">IF(OR(C22=" --- ",C30=" --- ")," --- ",C22-C30)</f>
        <v>230</v>
      </c>
      <c r="D154" s="103" t="str">
        <f t="shared" si="20"/>
        <v xml:space="preserve"> --- </v>
      </c>
      <c r="E154" s="103">
        <f t="shared" si="20"/>
        <v>548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>
        <f t="shared" si="20"/>
        <v>617</v>
      </c>
      <c r="I154" s="103">
        <f t="shared" si="20"/>
        <v>369</v>
      </c>
      <c r="J154" s="103" t="str">
        <f t="shared" si="20"/>
        <v xml:space="preserve"> --- </v>
      </c>
      <c r="K154" s="103">
        <f t="shared" si="20"/>
        <v>73</v>
      </c>
      <c r="L154" s="103">
        <f t="shared" si="20"/>
        <v>451</v>
      </c>
      <c r="M154" s="103">
        <f t="shared" si="20"/>
        <v>175</v>
      </c>
      <c r="N154" s="103">
        <f t="shared" si="20"/>
        <v>144</v>
      </c>
      <c r="O154" s="104" t="str">
        <f t="shared" si="20"/>
        <v xml:space="preserve"> --- </v>
      </c>
      <c r="P154" s="105">
        <f t="shared" si="20"/>
        <v>366</v>
      </c>
    </row>
    <row r="156" spans="1:16">
      <c r="P156" s="18" t="s">
        <v>101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9" priority="9" stopIfTrue="1">
      <formula>B9&gt;B17</formula>
    </cfRule>
    <cfRule type="expression" dxfId="98" priority="10" stopIfTrue="1">
      <formula>B9&lt;B17</formula>
    </cfRule>
  </conditionalFormatting>
  <conditionalFormatting sqref="C9:E9">
    <cfRule type="expression" dxfId="97" priority="7" stopIfTrue="1">
      <formula>C9&gt;C17</formula>
    </cfRule>
    <cfRule type="expression" dxfId="96" priority="8" stopIfTrue="1">
      <formula>C9&lt;C17</formula>
    </cfRule>
  </conditionalFormatting>
  <conditionalFormatting sqref="B10">
    <cfRule type="expression" dxfId="95" priority="5" stopIfTrue="1">
      <formula>B10&gt;B18</formula>
    </cfRule>
    <cfRule type="expression" dxfId="94" priority="6" stopIfTrue="1">
      <formula>B10&lt;B18</formula>
    </cfRule>
  </conditionalFormatting>
  <conditionalFormatting sqref="C9:O9">
    <cfRule type="expression" dxfId="93" priority="3" stopIfTrue="1">
      <formula>C9&gt;C17</formula>
    </cfRule>
    <cfRule type="expression" dxfId="92" priority="4" stopIfTrue="1">
      <formula>C9&lt;C17</formula>
    </cfRule>
  </conditionalFormatting>
  <conditionalFormatting sqref="C10:O10">
    <cfRule type="expression" dxfId="91" priority="1" stopIfTrue="1">
      <formula>C10&gt;C18</formula>
    </cfRule>
    <cfRule type="expression" dxfId="9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4" t="s">
        <v>32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38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10.8</v>
      </c>
      <c r="C9" s="43">
        <v>9.3444444444444432</v>
      </c>
      <c r="D9" s="43">
        <v>9.0299999999999994</v>
      </c>
      <c r="E9" s="43">
        <v>13.13</v>
      </c>
      <c r="F9" s="43">
        <v>8.17</v>
      </c>
      <c r="G9" s="43">
        <v>12</v>
      </c>
      <c r="H9" s="43">
        <v>8.1825613079019064</v>
      </c>
      <c r="I9" s="43">
        <v>0</v>
      </c>
      <c r="J9" s="43">
        <v>0</v>
      </c>
      <c r="K9" s="43">
        <v>9.1720000000000006</v>
      </c>
      <c r="L9" s="43">
        <v>9.2497708333333346</v>
      </c>
      <c r="M9" s="43">
        <v>9.8699999999999992</v>
      </c>
      <c r="N9" s="43">
        <v>13.6</v>
      </c>
      <c r="O9" s="72">
        <v>10.58</v>
      </c>
      <c r="P9" s="56">
        <f t="shared" ref="P9:P12" si="0">SUM(B9:O9)/COUNTIF(B9:O9,"&gt;0")</f>
        <v>10.260731382139973</v>
      </c>
    </row>
    <row r="10" spans="1:33" s="27" customFormat="1" ht="30" customHeight="1">
      <c r="A10" s="26" t="s">
        <v>30</v>
      </c>
      <c r="B10" s="64">
        <v>25</v>
      </c>
      <c r="C10" s="44">
        <v>35.230800000000002</v>
      </c>
      <c r="D10" s="44">
        <v>36.690300000000001</v>
      </c>
      <c r="E10" s="44">
        <v>53</v>
      </c>
      <c r="F10" s="44">
        <v>39.405000000000001</v>
      </c>
      <c r="G10" s="44">
        <v>45</v>
      </c>
      <c r="H10" s="44">
        <v>61.810897435897424</v>
      </c>
      <c r="I10" s="44">
        <v>0</v>
      </c>
      <c r="J10" s="44">
        <v>0</v>
      </c>
      <c r="K10" s="44">
        <v>35.81</v>
      </c>
      <c r="L10" s="44">
        <v>34.729999999999997</v>
      </c>
      <c r="M10" s="44">
        <v>35</v>
      </c>
      <c r="N10" s="44">
        <v>50</v>
      </c>
      <c r="O10" s="73">
        <v>39.770000000000003</v>
      </c>
      <c r="P10" s="49">
        <f t="shared" si="0"/>
        <v>40.95391645299145</v>
      </c>
    </row>
    <row r="11" spans="1:33" s="39" customFormat="1" ht="30" customHeight="1">
      <c r="A11" s="28" t="s">
        <v>29</v>
      </c>
      <c r="B11" s="65">
        <v>25884</v>
      </c>
      <c r="C11" s="45">
        <v>27162.700093760166</v>
      </c>
      <c r="D11" s="45">
        <v>23956</v>
      </c>
      <c r="E11" s="45">
        <v>25500</v>
      </c>
      <c r="F11" s="45">
        <v>24400</v>
      </c>
      <c r="G11" s="45">
        <v>24150</v>
      </c>
      <c r="H11" s="45">
        <v>24890</v>
      </c>
      <c r="I11" s="45">
        <v>0</v>
      </c>
      <c r="J11" s="45">
        <v>0</v>
      </c>
      <c r="K11" s="45">
        <v>24723</v>
      </c>
      <c r="L11" s="45">
        <v>25176</v>
      </c>
      <c r="M11" s="45">
        <v>25547</v>
      </c>
      <c r="N11" s="45">
        <v>25023</v>
      </c>
      <c r="O11" s="74">
        <v>24943</v>
      </c>
      <c r="P11" s="50">
        <f t="shared" si="0"/>
        <v>25112.891674480012</v>
      </c>
    </row>
    <row r="12" spans="1:33" s="62" customFormat="1" ht="30" customHeight="1" thickBot="1">
      <c r="A12" s="29" t="s">
        <v>31</v>
      </c>
      <c r="B12" s="66">
        <v>15323</v>
      </c>
      <c r="C12" s="46">
        <v>14382.861757160283</v>
      </c>
      <c r="D12" s="46">
        <v>13808</v>
      </c>
      <c r="E12" s="46">
        <v>13770</v>
      </c>
      <c r="F12" s="46">
        <v>13900</v>
      </c>
      <c r="G12" s="46">
        <v>13096</v>
      </c>
      <c r="H12" s="46">
        <v>15420</v>
      </c>
      <c r="I12" s="46">
        <v>0</v>
      </c>
      <c r="J12" s="46">
        <v>0</v>
      </c>
      <c r="K12" s="46">
        <v>13929</v>
      </c>
      <c r="L12" s="46">
        <v>14589</v>
      </c>
      <c r="M12" s="46">
        <v>16490</v>
      </c>
      <c r="N12" s="46">
        <v>16461</v>
      </c>
      <c r="O12" s="75">
        <v>14017</v>
      </c>
      <c r="P12" s="51">
        <f t="shared" si="0"/>
        <v>14598.821813096691</v>
      </c>
    </row>
    <row r="13" spans="1:33" s="39" customFormat="1" ht="30" customHeight="1" thickBot="1">
      <c r="A13" s="30" t="s">
        <v>102</v>
      </c>
      <c r="B13" s="31">
        <f>IF(B9=0," --- ",ROUND(12*(1/B9*B11),))</f>
        <v>28760</v>
      </c>
      <c r="C13" s="31">
        <f t="shared" ref="C13:O14" si="1">IF(C9=0," --- ",ROUND(12*(1/C9*C11),))</f>
        <v>34882</v>
      </c>
      <c r="D13" s="31">
        <f t="shared" si="1"/>
        <v>31835</v>
      </c>
      <c r="E13" s="31">
        <f t="shared" si="1"/>
        <v>23305</v>
      </c>
      <c r="F13" s="31">
        <f t="shared" si="1"/>
        <v>35838</v>
      </c>
      <c r="G13" s="31">
        <f t="shared" si="1"/>
        <v>24150</v>
      </c>
      <c r="H13" s="31">
        <f t="shared" si="1"/>
        <v>36502</v>
      </c>
      <c r="I13" s="31" t="str">
        <f t="shared" si="1"/>
        <v xml:space="preserve"> --- </v>
      </c>
      <c r="J13" s="31" t="str">
        <f t="shared" si="1"/>
        <v xml:space="preserve"> --- </v>
      </c>
      <c r="K13" s="31">
        <f>IF(K9=0," --- ",ROUND(12*(1/K9*K11)+Q38,))</f>
        <v>32346</v>
      </c>
      <c r="L13" s="31">
        <f t="shared" si="1"/>
        <v>32662</v>
      </c>
      <c r="M13" s="31">
        <f t="shared" si="1"/>
        <v>31060</v>
      </c>
      <c r="N13" s="31">
        <f t="shared" si="1"/>
        <v>22079</v>
      </c>
      <c r="O13" s="76">
        <f t="shared" si="1"/>
        <v>28291</v>
      </c>
      <c r="P13" s="77">
        <f>ROUND(SUM(B13:O13)/COUNTIF(B13:O13,"&gt;0"),)</f>
        <v>30143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7355</v>
      </c>
      <c r="C14" s="67">
        <f t="shared" si="1"/>
        <v>4899</v>
      </c>
      <c r="D14" s="67">
        <f t="shared" si="1"/>
        <v>4516</v>
      </c>
      <c r="E14" s="67">
        <f t="shared" si="1"/>
        <v>3118</v>
      </c>
      <c r="F14" s="67">
        <f t="shared" si="1"/>
        <v>4233</v>
      </c>
      <c r="G14" s="67">
        <f t="shared" si="1"/>
        <v>3492</v>
      </c>
      <c r="H14" s="67">
        <f t="shared" si="1"/>
        <v>2994</v>
      </c>
      <c r="I14" s="67" t="str">
        <f t="shared" si="1"/>
        <v xml:space="preserve"> --- </v>
      </c>
      <c r="J14" s="67" t="str">
        <f t="shared" si="1"/>
        <v xml:space="preserve"> --- </v>
      </c>
      <c r="K14" s="67">
        <f t="shared" si="1"/>
        <v>4668</v>
      </c>
      <c r="L14" s="67">
        <f t="shared" si="1"/>
        <v>5041</v>
      </c>
      <c r="M14" s="67">
        <f t="shared" si="1"/>
        <v>5654</v>
      </c>
      <c r="N14" s="67">
        <f t="shared" si="1"/>
        <v>3951</v>
      </c>
      <c r="O14" s="79">
        <f t="shared" si="1"/>
        <v>4229</v>
      </c>
      <c r="P14" s="77">
        <f>ROUND(SUM(B14:O14)/COUNTIF(B14:O14,"&gt;0"),)</f>
        <v>4513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36115</v>
      </c>
      <c r="C15" s="67">
        <f t="shared" ref="C15:P15" si="2">IF(C9=0," --- ",C13+C14)</f>
        <v>39781</v>
      </c>
      <c r="D15" s="67">
        <f t="shared" si="2"/>
        <v>36351</v>
      </c>
      <c r="E15" s="67">
        <f t="shared" si="2"/>
        <v>26423</v>
      </c>
      <c r="F15" s="67">
        <f t="shared" si="2"/>
        <v>40071</v>
      </c>
      <c r="G15" s="67">
        <f t="shared" si="2"/>
        <v>27642</v>
      </c>
      <c r="H15" s="67">
        <f t="shared" si="2"/>
        <v>39496</v>
      </c>
      <c r="I15" s="67" t="str">
        <f t="shared" si="2"/>
        <v xml:space="preserve"> --- </v>
      </c>
      <c r="J15" s="67" t="str">
        <f t="shared" si="2"/>
        <v xml:space="preserve"> --- </v>
      </c>
      <c r="K15" s="67">
        <f t="shared" si="2"/>
        <v>37014</v>
      </c>
      <c r="L15" s="67">
        <f t="shared" si="2"/>
        <v>37703</v>
      </c>
      <c r="M15" s="67">
        <f t="shared" si="2"/>
        <v>36714</v>
      </c>
      <c r="N15" s="67">
        <f t="shared" si="2"/>
        <v>26030</v>
      </c>
      <c r="O15" s="79">
        <f t="shared" si="2"/>
        <v>32520</v>
      </c>
      <c r="P15" s="77">
        <f t="shared" si="2"/>
        <v>34656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10.8</v>
      </c>
      <c r="C17" s="43">
        <v>9.3444444444444432</v>
      </c>
      <c r="D17" s="43">
        <v>9.0299999999999994</v>
      </c>
      <c r="E17" s="43">
        <v>13.13</v>
      </c>
      <c r="F17" s="43">
        <v>8</v>
      </c>
      <c r="G17" s="43">
        <v>12</v>
      </c>
      <c r="H17" s="43">
        <v>7.867847411444143</v>
      </c>
      <c r="I17" s="43">
        <v>10.06</v>
      </c>
      <c r="J17" s="43">
        <v>0</v>
      </c>
      <c r="K17" s="43">
        <v>9.1720000000000006</v>
      </c>
      <c r="L17" s="43">
        <v>9.425558333333333</v>
      </c>
      <c r="M17" s="43">
        <v>9.8699999999999992</v>
      </c>
      <c r="N17" s="43">
        <v>9.8800000000000008</v>
      </c>
      <c r="O17" s="72">
        <v>15.24</v>
      </c>
      <c r="P17" s="83">
        <f t="shared" ref="P17:P20" si="3">SUM(B17:O17)/COUNTIF(B17:O17,"&gt;0")</f>
        <v>10.293834629940147</v>
      </c>
      <c r="R17" s="84"/>
      <c r="S17" s="84"/>
    </row>
    <row r="18" spans="1:23" s="27" customFormat="1" ht="30" customHeight="1">
      <c r="A18" s="26" t="s">
        <v>30</v>
      </c>
      <c r="B18" s="59">
        <v>25</v>
      </c>
      <c r="C18" s="44">
        <v>35.230800000000002</v>
      </c>
      <c r="D18" s="44">
        <v>36.690300000000001</v>
      </c>
      <c r="E18" s="44">
        <v>53</v>
      </c>
      <c r="F18" s="44">
        <v>37.14</v>
      </c>
      <c r="G18" s="44">
        <v>45</v>
      </c>
      <c r="H18" s="44">
        <v>61.810897435897424</v>
      </c>
      <c r="I18" s="44">
        <v>49.71</v>
      </c>
      <c r="J18" s="44">
        <v>0</v>
      </c>
      <c r="K18" s="44">
        <v>35.81</v>
      </c>
      <c r="L18" s="44">
        <v>34.049999999999997</v>
      </c>
      <c r="M18" s="44">
        <v>35</v>
      </c>
      <c r="N18" s="44">
        <v>31.5</v>
      </c>
      <c r="O18" s="73">
        <v>39.770000000000003</v>
      </c>
      <c r="P18" s="85">
        <f t="shared" si="3"/>
        <v>39.977845956607489</v>
      </c>
      <c r="R18" s="84"/>
      <c r="S18" s="84"/>
    </row>
    <row r="19" spans="1:23" s="39" customFormat="1" ht="30" customHeight="1">
      <c r="A19" s="28" t="s">
        <v>29</v>
      </c>
      <c r="B19" s="60">
        <v>25884</v>
      </c>
      <c r="C19" s="45">
        <v>27585</v>
      </c>
      <c r="D19" s="45">
        <v>23956.243013390944</v>
      </c>
      <c r="E19" s="45">
        <v>25600</v>
      </c>
      <c r="F19" s="45">
        <v>24300</v>
      </c>
      <c r="G19" s="45">
        <v>24066</v>
      </c>
      <c r="H19" s="45">
        <v>25440</v>
      </c>
      <c r="I19" s="45">
        <v>25228</v>
      </c>
      <c r="J19" s="45">
        <v>0</v>
      </c>
      <c r="K19" s="45">
        <v>25009</v>
      </c>
      <c r="L19" s="45">
        <v>25410</v>
      </c>
      <c r="M19" s="45">
        <v>26012</v>
      </c>
      <c r="N19" s="45">
        <v>24742</v>
      </c>
      <c r="O19" s="74">
        <v>25068</v>
      </c>
      <c r="P19" s="86">
        <f t="shared" si="3"/>
        <v>25253.864847183919</v>
      </c>
      <c r="R19" s="84"/>
      <c r="S19" s="84"/>
    </row>
    <row r="20" spans="1:23" s="62" customFormat="1" ht="30" customHeight="1" thickBot="1">
      <c r="A20" s="29" t="s">
        <v>31</v>
      </c>
      <c r="B20" s="61">
        <v>17143</v>
      </c>
      <c r="C20" s="46">
        <v>15098</v>
      </c>
      <c r="D20" s="46">
        <v>14689</v>
      </c>
      <c r="E20" s="46">
        <v>15300</v>
      </c>
      <c r="F20" s="46">
        <v>14200</v>
      </c>
      <c r="G20" s="46">
        <v>14429</v>
      </c>
      <c r="H20" s="46">
        <v>14240</v>
      </c>
      <c r="I20" s="46">
        <v>14310</v>
      </c>
      <c r="J20" s="46">
        <v>0</v>
      </c>
      <c r="K20" s="46">
        <v>14248</v>
      </c>
      <c r="L20" s="46">
        <v>14497</v>
      </c>
      <c r="M20" s="46">
        <v>13839</v>
      </c>
      <c r="N20" s="46">
        <v>13980</v>
      </c>
      <c r="O20" s="75">
        <v>15488</v>
      </c>
      <c r="P20" s="87">
        <f t="shared" si="3"/>
        <v>14727.76923076923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28760</v>
      </c>
      <c r="C21" s="31">
        <f t="shared" ref="C21:O22" si="4">IF(C17=0," --- ",ROUND(12*(1/C17*C19),))</f>
        <v>35424</v>
      </c>
      <c r="D21" s="31">
        <f t="shared" si="4"/>
        <v>31836</v>
      </c>
      <c r="E21" s="31">
        <f t="shared" si="4"/>
        <v>23397</v>
      </c>
      <c r="F21" s="31">
        <f t="shared" si="4"/>
        <v>36450</v>
      </c>
      <c r="G21" s="31">
        <f t="shared" si="4"/>
        <v>24066</v>
      </c>
      <c r="H21" s="31">
        <f t="shared" si="4"/>
        <v>38801</v>
      </c>
      <c r="I21" s="31">
        <f t="shared" si="4"/>
        <v>30093</v>
      </c>
      <c r="J21" s="31" t="str">
        <f t="shared" si="4"/>
        <v xml:space="preserve"> --- </v>
      </c>
      <c r="K21" s="31">
        <f t="shared" si="4"/>
        <v>32720</v>
      </c>
      <c r="L21" s="31">
        <f t="shared" si="4"/>
        <v>32350</v>
      </c>
      <c r="M21" s="31">
        <f t="shared" si="4"/>
        <v>31626</v>
      </c>
      <c r="N21" s="31">
        <f t="shared" si="4"/>
        <v>30051</v>
      </c>
      <c r="O21" s="76">
        <f t="shared" si="4"/>
        <v>19739</v>
      </c>
      <c r="P21" s="77">
        <f>ROUND(SUM(B21:O21)/COUNTIF(B21:O21,"&gt;0"),)</f>
        <v>30409</v>
      </c>
    </row>
    <row r="22" spans="1:23" s="62" customFormat="1" ht="30" customHeight="1" thickBot="1">
      <c r="A22" s="30" t="s">
        <v>103</v>
      </c>
      <c r="B22" s="67">
        <f>IF(B18=0," --- ",ROUND(12*(1/B18*B20),))</f>
        <v>8229</v>
      </c>
      <c r="C22" s="67">
        <f t="shared" si="4"/>
        <v>5143</v>
      </c>
      <c r="D22" s="67">
        <f t="shared" si="4"/>
        <v>4804</v>
      </c>
      <c r="E22" s="67">
        <f t="shared" si="4"/>
        <v>3464</v>
      </c>
      <c r="F22" s="67">
        <f t="shared" si="4"/>
        <v>4588</v>
      </c>
      <c r="G22" s="67">
        <f t="shared" si="4"/>
        <v>3848</v>
      </c>
      <c r="H22" s="67">
        <f t="shared" si="4"/>
        <v>2765</v>
      </c>
      <c r="I22" s="67">
        <f t="shared" si="4"/>
        <v>3454</v>
      </c>
      <c r="J22" s="67" t="str">
        <f t="shared" si="4"/>
        <v xml:space="preserve"> --- </v>
      </c>
      <c r="K22" s="67">
        <f t="shared" si="4"/>
        <v>4775</v>
      </c>
      <c r="L22" s="67">
        <f t="shared" si="4"/>
        <v>5109</v>
      </c>
      <c r="M22" s="67">
        <f t="shared" si="4"/>
        <v>4745</v>
      </c>
      <c r="N22" s="67">
        <f t="shared" si="4"/>
        <v>5326</v>
      </c>
      <c r="O22" s="79">
        <f t="shared" si="4"/>
        <v>4673</v>
      </c>
      <c r="P22" s="77">
        <f>ROUND(SUM(B22:O22)/COUNTIF(B22:O22,"&gt;0"),)</f>
        <v>4686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36989</v>
      </c>
      <c r="C23" s="67">
        <f t="shared" si="5"/>
        <v>40567</v>
      </c>
      <c r="D23" s="67">
        <f t="shared" si="5"/>
        <v>36640</v>
      </c>
      <c r="E23" s="67">
        <f t="shared" si="5"/>
        <v>26861</v>
      </c>
      <c r="F23" s="67">
        <f t="shared" si="5"/>
        <v>41038</v>
      </c>
      <c r="G23" s="67">
        <f t="shared" si="5"/>
        <v>27914</v>
      </c>
      <c r="H23" s="67">
        <f t="shared" si="5"/>
        <v>41566</v>
      </c>
      <c r="I23" s="67">
        <f t="shared" si="5"/>
        <v>33547</v>
      </c>
      <c r="J23" s="67" t="str">
        <f t="shared" si="5"/>
        <v xml:space="preserve"> --- </v>
      </c>
      <c r="K23" s="67">
        <f t="shared" si="5"/>
        <v>37495</v>
      </c>
      <c r="L23" s="67">
        <f t="shared" si="5"/>
        <v>37459</v>
      </c>
      <c r="M23" s="67">
        <f t="shared" si="5"/>
        <v>36371</v>
      </c>
      <c r="N23" s="67">
        <f t="shared" si="5"/>
        <v>35377</v>
      </c>
      <c r="O23" s="79">
        <f t="shared" si="5"/>
        <v>24412</v>
      </c>
      <c r="P23" s="77">
        <f t="shared" si="5"/>
        <v>35095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9</v>
      </c>
      <c r="C25" s="43">
        <v>9.2063492063492056</v>
      </c>
      <c r="D25" s="43">
        <v>9.0299999999999994</v>
      </c>
      <c r="E25" s="43">
        <v>0</v>
      </c>
      <c r="F25" s="43">
        <v>9.3000000000000007</v>
      </c>
      <c r="G25" s="43">
        <v>0</v>
      </c>
      <c r="H25" s="43">
        <v>8.5921889191643963</v>
      </c>
      <c r="I25" s="43">
        <v>10.06</v>
      </c>
      <c r="J25" s="43">
        <v>0</v>
      </c>
      <c r="K25" s="43">
        <v>9.1720000000000006</v>
      </c>
      <c r="L25" s="43">
        <v>10.238173076923077</v>
      </c>
      <c r="M25" s="43">
        <v>9.8699999999999992</v>
      </c>
      <c r="N25" s="43">
        <v>9.34</v>
      </c>
      <c r="O25" s="72">
        <v>8.75</v>
      </c>
      <c r="P25" s="83">
        <f t="shared" ref="P25:P28" si="6">SUM(B25:O25)/COUNTIF(B25:O25,"&gt;0")</f>
        <v>9.3235192002215168</v>
      </c>
      <c r="R25" s="84"/>
      <c r="S25" s="84"/>
    </row>
    <row r="26" spans="1:23" s="27" customFormat="1" ht="30" customHeight="1">
      <c r="A26" s="26" t="s">
        <v>30</v>
      </c>
      <c r="B26" s="59">
        <v>25</v>
      </c>
      <c r="C26" s="44">
        <v>34.54</v>
      </c>
      <c r="D26" s="44">
        <v>34.29</v>
      </c>
      <c r="E26" s="44">
        <v>0</v>
      </c>
      <c r="F26" s="44">
        <v>39</v>
      </c>
      <c r="G26" s="44">
        <v>0</v>
      </c>
      <c r="H26" s="44">
        <v>60.897435897435891</v>
      </c>
      <c r="I26" s="44">
        <v>49.71</v>
      </c>
      <c r="J26" s="44">
        <v>0</v>
      </c>
      <c r="K26" s="44">
        <v>32.81</v>
      </c>
      <c r="L26" s="44">
        <v>34.049999999999997</v>
      </c>
      <c r="M26" s="44">
        <v>35</v>
      </c>
      <c r="N26" s="44">
        <v>28.5</v>
      </c>
      <c r="O26" s="73">
        <v>39.770000000000003</v>
      </c>
      <c r="P26" s="85">
        <f t="shared" si="6"/>
        <v>37.597039627039628</v>
      </c>
      <c r="R26" s="84"/>
      <c r="S26" s="84"/>
    </row>
    <row r="27" spans="1:23" s="39" customFormat="1" ht="30" customHeight="1">
      <c r="A27" s="28" t="s">
        <v>29</v>
      </c>
      <c r="B27" s="60">
        <v>25016.065000000002</v>
      </c>
      <c r="C27" s="45">
        <v>25825</v>
      </c>
      <c r="D27" s="45">
        <v>23125</v>
      </c>
      <c r="E27" s="45">
        <v>0</v>
      </c>
      <c r="F27" s="45">
        <v>23050</v>
      </c>
      <c r="G27" s="45">
        <v>0</v>
      </c>
      <c r="H27" s="45">
        <v>24220</v>
      </c>
      <c r="I27" s="45">
        <v>24080</v>
      </c>
      <c r="J27" s="45">
        <v>0</v>
      </c>
      <c r="K27" s="45">
        <v>23818</v>
      </c>
      <c r="L27" s="45">
        <v>24050</v>
      </c>
      <c r="M27" s="45">
        <v>25050</v>
      </c>
      <c r="N27" s="45">
        <v>22900</v>
      </c>
      <c r="O27" s="74">
        <v>23970</v>
      </c>
      <c r="P27" s="86">
        <f t="shared" si="6"/>
        <v>24100.369545454545</v>
      </c>
      <c r="R27" s="84"/>
      <c r="S27" s="84"/>
    </row>
    <row r="28" spans="1:23" s="62" customFormat="1" ht="30" customHeight="1" thickBot="1">
      <c r="A28" s="29" t="s">
        <v>31</v>
      </c>
      <c r="B28" s="61">
        <v>14993.375</v>
      </c>
      <c r="C28" s="46">
        <v>14142</v>
      </c>
      <c r="D28" s="46">
        <v>12368</v>
      </c>
      <c r="E28" s="46">
        <v>0</v>
      </c>
      <c r="F28" s="46">
        <v>12800</v>
      </c>
      <c r="G28" s="46">
        <v>0</v>
      </c>
      <c r="H28" s="46">
        <v>10900</v>
      </c>
      <c r="I28" s="46">
        <v>12779</v>
      </c>
      <c r="J28" s="46">
        <v>0</v>
      </c>
      <c r="K28" s="46">
        <v>12855</v>
      </c>
      <c r="L28" s="46">
        <v>13217</v>
      </c>
      <c r="M28" s="46">
        <v>13330</v>
      </c>
      <c r="N28" s="46">
        <v>12308</v>
      </c>
      <c r="O28" s="75">
        <v>12740</v>
      </c>
      <c r="P28" s="87">
        <f t="shared" si="6"/>
        <v>12948.397727272728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33355</v>
      </c>
      <c r="C29" s="31">
        <f t="shared" ref="C29:O30" si="7">IF(C25=0," --- ",ROUND(12*(1/C25*C27),))</f>
        <v>33662</v>
      </c>
      <c r="D29" s="31">
        <f t="shared" si="7"/>
        <v>30731</v>
      </c>
      <c r="E29" s="31" t="str">
        <f t="shared" si="7"/>
        <v xml:space="preserve"> --- </v>
      </c>
      <c r="F29" s="31">
        <f t="shared" si="7"/>
        <v>29742</v>
      </c>
      <c r="G29" s="31" t="str">
        <f t="shared" si="7"/>
        <v xml:space="preserve"> --- </v>
      </c>
      <c r="H29" s="31">
        <f t="shared" si="7"/>
        <v>33826</v>
      </c>
      <c r="I29" s="31">
        <f t="shared" si="7"/>
        <v>28724</v>
      </c>
      <c r="J29" s="31" t="str">
        <f t="shared" si="7"/>
        <v xml:space="preserve"> --- </v>
      </c>
      <c r="K29" s="31">
        <f t="shared" si="7"/>
        <v>31162</v>
      </c>
      <c r="L29" s="31">
        <f t="shared" si="7"/>
        <v>28189</v>
      </c>
      <c r="M29" s="31">
        <f t="shared" si="7"/>
        <v>30456</v>
      </c>
      <c r="N29" s="31">
        <f t="shared" si="7"/>
        <v>29422</v>
      </c>
      <c r="O29" s="76">
        <f t="shared" si="7"/>
        <v>32873</v>
      </c>
      <c r="P29" s="77">
        <f>ROUND(SUM(B29:O29)/COUNTIF(B29:O29,"&gt;0"),)</f>
        <v>31104</v>
      </c>
    </row>
    <row r="30" spans="1:23" s="62" customFormat="1" ht="30" customHeight="1" thickBot="1">
      <c r="A30" s="30" t="s">
        <v>103</v>
      </c>
      <c r="B30" s="67">
        <f>IF(B26=0," --- ",ROUND(12*(1/B26*B28),))</f>
        <v>7197</v>
      </c>
      <c r="C30" s="67">
        <f t="shared" si="7"/>
        <v>4913</v>
      </c>
      <c r="D30" s="67">
        <f t="shared" si="7"/>
        <v>4328</v>
      </c>
      <c r="E30" s="67" t="str">
        <f t="shared" si="7"/>
        <v xml:space="preserve"> --- </v>
      </c>
      <c r="F30" s="67">
        <f t="shared" si="7"/>
        <v>3938</v>
      </c>
      <c r="G30" s="67" t="str">
        <f t="shared" si="7"/>
        <v xml:space="preserve"> --- </v>
      </c>
      <c r="H30" s="67">
        <f t="shared" si="7"/>
        <v>2148</v>
      </c>
      <c r="I30" s="67">
        <f t="shared" si="7"/>
        <v>3085</v>
      </c>
      <c r="J30" s="67" t="str">
        <f t="shared" si="7"/>
        <v xml:space="preserve"> --- </v>
      </c>
      <c r="K30" s="67">
        <f t="shared" si="7"/>
        <v>4702</v>
      </c>
      <c r="L30" s="67">
        <f t="shared" si="7"/>
        <v>4658</v>
      </c>
      <c r="M30" s="67">
        <f t="shared" si="7"/>
        <v>4570</v>
      </c>
      <c r="N30" s="67">
        <f t="shared" si="7"/>
        <v>5182</v>
      </c>
      <c r="O30" s="79">
        <f t="shared" si="7"/>
        <v>3844</v>
      </c>
      <c r="P30" s="77">
        <f>ROUND(SUM(B30:O30)/COUNTIF(B30:O30,"&gt;0"),)</f>
        <v>4415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40552</v>
      </c>
      <c r="C31" s="67">
        <f t="shared" si="8"/>
        <v>38575</v>
      </c>
      <c r="D31" s="67">
        <f t="shared" si="8"/>
        <v>35059</v>
      </c>
      <c r="E31" s="67" t="str">
        <f t="shared" si="8"/>
        <v xml:space="preserve"> --- </v>
      </c>
      <c r="F31" s="67">
        <f t="shared" si="8"/>
        <v>33680</v>
      </c>
      <c r="G31" s="67" t="str">
        <f t="shared" si="8"/>
        <v xml:space="preserve"> --- </v>
      </c>
      <c r="H31" s="67">
        <f t="shared" si="8"/>
        <v>35974</v>
      </c>
      <c r="I31" s="67">
        <f t="shared" si="8"/>
        <v>31809</v>
      </c>
      <c r="J31" s="67" t="str">
        <f t="shared" si="8"/>
        <v xml:space="preserve"> --- </v>
      </c>
      <c r="K31" s="67">
        <f t="shared" si="8"/>
        <v>35864</v>
      </c>
      <c r="L31" s="67">
        <f t="shared" si="8"/>
        <v>32847</v>
      </c>
      <c r="M31" s="67">
        <f t="shared" si="8"/>
        <v>35026</v>
      </c>
      <c r="N31" s="67">
        <f t="shared" si="8"/>
        <v>34604</v>
      </c>
      <c r="O31" s="79">
        <f t="shared" si="8"/>
        <v>36717</v>
      </c>
      <c r="P31" s="77">
        <f t="shared" si="8"/>
        <v>35519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-2.3628646354321603</v>
      </c>
      <c r="C33" s="34">
        <f t="shared" ref="C33:P33" si="9">IF(OR(C15=" --- ",C23=" --- ")," --- ",C15/C23*100-100)</f>
        <v>-1.9375354352059446</v>
      </c>
      <c r="D33" s="34">
        <f t="shared" si="9"/>
        <v>-0.78875545851528273</v>
      </c>
      <c r="E33" s="34">
        <f t="shared" si="9"/>
        <v>-1.6306168794907023</v>
      </c>
      <c r="F33" s="34">
        <f t="shared" si="9"/>
        <v>-2.3563526487645561</v>
      </c>
      <c r="G33" s="34">
        <f t="shared" si="9"/>
        <v>-0.97442143727161579</v>
      </c>
      <c r="H33" s="34">
        <f t="shared" si="9"/>
        <v>-4.9800317567242445</v>
      </c>
      <c r="I33" s="34" t="str">
        <f t="shared" si="9"/>
        <v xml:space="preserve"> --- </v>
      </c>
      <c r="J33" s="34" t="str">
        <f t="shared" si="9"/>
        <v xml:space="preserve"> --- </v>
      </c>
      <c r="K33" s="34">
        <f t="shared" si="9"/>
        <v>-1.2828377116948957</v>
      </c>
      <c r="L33" s="34">
        <f t="shared" si="9"/>
        <v>0.65137884086601616</v>
      </c>
      <c r="M33" s="34">
        <f t="shared" si="9"/>
        <v>0.94305903054632267</v>
      </c>
      <c r="N33" s="34">
        <f t="shared" si="9"/>
        <v>-26.421121067360147</v>
      </c>
      <c r="O33" s="91">
        <f t="shared" si="9"/>
        <v>33.213173848926743</v>
      </c>
      <c r="P33" s="92">
        <f t="shared" si="9"/>
        <v>-1.2508904402336611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-8.786249753403041</v>
      </c>
      <c r="C34" s="95">
        <f t="shared" ref="C34:P34" si="10">IF(OR(C23=" --- ",C31=" --- ")," --- ",C23/C31*100-100)</f>
        <v>5.1639662994167139</v>
      </c>
      <c r="D34" s="95">
        <f t="shared" si="10"/>
        <v>4.5095410593570762</v>
      </c>
      <c r="E34" s="95" t="str">
        <f t="shared" si="10"/>
        <v xml:space="preserve"> --- </v>
      </c>
      <c r="F34" s="95">
        <f t="shared" si="10"/>
        <v>21.846793349168635</v>
      </c>
      <c r="G34" s="95" t="str">
        <f t="shared" si="10"/>
        <v xml:space="preserve"> --- </v>
      </c>
      <c r="H34" s="95">
        <f t="shared" si="10"/>
        <v>15.544559959971082</v>
      </c>
      <c r="I34" s="95">
        <f t="shared" si="10"/>
        <v>5.4638624288723321</v>
      </c>
      <c r="J34" s="95" t="str">
        <f t="shared" si="10"/>
        <v xml:space="preserve"> --- </v>
      </c>
      <c r="K34" s="95">
        <f t="shared" si="10"/>
        <v>4.5477358911443275</v>
      </c>
      <c r="L34" s="95">
        <f t="shared" si="10"/>
        <v>14.040856090358318</v>
      </c>
      <c r="M34" s="95">
        <f t="shared" si="10"/>
        <v>3.8400045680351695</v>
      </c>
      <c r="N34" s="95">
        <f t="shared" si="10"/>
        <v>2.2338457981736326</v>
      </c>
      <c r="O34" s="96">
        <f t="shared" si="10"/>
        <v>-33.513086581147704</v>
      </c>
      <c r="P34" s="97">
        <f t="shared" si="10"/>
        <v>-1.1937273008812213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-874</v>
      </c>
      <c r="C36" s="37">
        <f t="shared" ref="C36:P36" si="11">IF(OR(C15=" --- ",C23=" --- ")," --- ",C15-C23)</f>
        <v>-786</v>
      </c>
      <c r="D36" s="37">
        <f t="shared" si="11"/>
        <v>-289</v>
      </c>
      <c r="E36" s="37">
        <f t="shared" si="11"/>
        <v>-438</v>
      </c>
      <c r="F36" s="37">
        <f t="shared" si="11"/>
        <v>-967</v>
      </c>
      <c r="G36" s="37">
        <f t="shared" si="11"/>
        <v>-272</v>
      </c>
      <c r="H36" s="37">
        <f t="shared" si="11"/>
        <v>-2070</v>
      </c>
      <c r="I36" s="37" t="str">
        <f t="shared" si="11"/>
        <v xml:space="preserve"> --- </v>
      </c>
      <c r="J36" s="37" t="str">
        <f t="shared" si="11"/>
        <v xml:space="preserve"> --- </v>
      </c>
      <c r="K36" s="37">
        <f t="shared" si="11"/>
        <v>-481</v>
      </c>
      <c r="L36" s="37">
        <f t="shared" si="11"/>
        <v>244</v>
      </c>
      <c r="M36" s="37">
        <f t="shared" si="11"/>
        <v>343</v>
      </c>
      <c r="N36" s="37">
        <f t="shared" si="11"/>
        <v>-9347</v>
      </c>
      <c r="O36" s="100">
        <f t="shared" si="11"/>
        <v>8108</v>
      </c>
      <c r="P36" s="101">
        <f t="shared" si="11"/>
        <v>-439</v>
      </c>
    </row>
    <row r="37" spans="1:17" s="35" customFormat="1" ht="30" customHeight="1" thickBot="1">
      <c r="A37" s="98" t="s">
        <v>61</v>
      </c>
      <c r="B37" s="102">
        <f>IF(OR(B23=" --- ",B31=" --- ")," --- ",B23-B31)</f>
        <v>-3563</v>
      </c>
      <c r="C37" s="103">
        <f t="shared" ref="C37:P37" si="12">IF(OR(C23=" --- ",C31=" --- ")," --- ",C23-C31)</f>
        <v>1992</v>
      </c>
      <c r="D37" s="103">
        <f t="shared" si="12"/>
        <v>1581</v>
      </c>
      <c r="E37" s="103" t="str">
        <f t="shared" si="12"/>
        <v xml:space="preserve"> --- </v>
      </c>
      <c r="F37" s="103">
        <f t="shared" si="12"/>
        <v>7358</v>
      </c>
      <c r="G37" s="103" t="str">
        <f t="shared" si="12"/>
        <v xml:space="preserve"> --- </v>
      </c>
      <c r="H37" s="103">
        <f t="shared" si="12"/>
        <v>5592</v>
      </c>
      <c r="I37" s="103">
        <f t="shared" si="12"/>
        <v>1738</v>
      </c>
      <c r="J37" s="103" t="str">
        <f t="shared" si="12"/>
        <v xml:space="preserve"> --- </v>
      </c>
      <c r="K37" s="103">
        <f t="shared" si="12"/>
        <v>1631</v>
      </c>
      <c r="L37" s="103">
        <f t="shared" si="12"/>
        <v>4612</v>
      </c>
      <c r="M37" s="103">
        <f t="shared" si="12"/>
        <v>1345</v>
      </c>
      <c r="N37" s="103">
        <f t="shared" si="12"/>
        <v>773</v>
      </c>
      <c r="O37" s="104">
        <f t="shared" si="12"/>
        <v>-12305</v>
      </c>
      <c r="P37" s="105">
        <f t="shared" si="12"/>
        <v>-424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39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107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0</v>
      </c>
      <c r="C97" s="34">
        <f t="shared" ref="C97:P97" si="13">IF(OR(C13=" --- ",C21=" --- ")," --- ",C13/C21*100-100)</f>
        <v>-1.5300361336946651</v>
      </c>
      <c r="D97" s="34">
        <f t="shared" si="13"/>
        <v>-3.1410981278980898E-3</v>
      </c>
      <c r="E97" s="34">
        <f t="shared" si="13"/>
        <v>-0.39321280506048595</v>
      </c>
      <c r="F97" s="34">
        <f t="shared" si="13"/>
        <v>-1.6790123456790127</v>
      </c>
      <c r="G97" s="34">
        <f t="shared" si="13"/>
        <v>0.34904013961605074</v>
      </c>
      <c r="H97" s="34">
        <f t="shared" si="13"/>
        <v>-5.9251050230664077</v>
      </c>
      <c r="I97" s="34" t="str">
        <f t="shared" si="13"/>
        <v xml:space="preserve"> --- </v>
      </c>
      <c r="J97" s="34" t="str">
        <f t="shared" si="13"/>
        <v xml:space="preserve"> --- </v>
      </c>
      <c r="K97" s="34">
        <f t="shared" si="13"/>
        <v>-1.1430317848410709</v>
      </c>
      <c r="L97" s="34">
        <f t="shared" si="13"/>
        <v>0.96445131375580218</v>
      </c>
      <c r="M97" s="34">
        <f t="shared" si="13"/>
        <v>-1.7896667299057754</v>
      </c>
      <c r="N97" s="34">
        <f t="shared" si="13"/>
        <v>-26.528235333266778</v>
      </c>
      <c r="O97" s="91">
        <f t="shared" si="13"/>
        <v>43.325396423324378</v>
      </c>
      <c r="P97" s="92">
        <f t="shared" si="13"/>
        <v>-0.87474103061593667</v>
      </c>
    </row>
    <row r="98" spans="1:16" ht="30" customHeight="1" thickBot="1">
      <c r="A98" s="89" t="s">
        <v>92</v>
      </c>
      <c r="B98" s="94">
        <f>IF(OR(B21=" --- ",B29=" --- ")," --- ",B21/B29*100-100)</f>
        <v>-13.776045570379253</v>
      </c>
      <c r="C98" s="95">
        <f t="shared" ref="C98:P98" si="14">IF(OR(C21=" --- ",C29=" --- ")," --- ",C21/C29*100-100)</f>
        <v>5.2343889251975355</v>
      </c>
      <c r="D98" s="95">
        <f t="shared" si="14"/>
        <v>3.5957176792164205</v>
      </c>
      <c r="E98" s="95" t="str">
        <f t="shared" si="14"/>
        <v xml:space="preserve"> --- </v>
      </c>
      <c r="F98" s="95">
        <f t="shared" si="14"/>
        <v>22.55396409118417</v>
      </c>
      <c r="G98" s="95" t="str">
        <f t="shared" si="14"/>
        <v xml:space="preserve"> --- </v>
      </c>
      <c r="H98" s="95">
        <f t="shared" si="14"/>
        <v>14.707621356353101</v>
      </c>
      <c r="I98" s="95">
        <f t="shared" si="14"/>
        <v>4.7660492967553267</v>
      </c>
      <c r="J98" s="95" t="str">
        <f t="shared" si="14"/>
        <v xml:space="preserve"> --- </v>
      </c>
      <c r="K98" s="95">
        <f t="shared" si="14"/>
        <v>4.9996790963352709</v>
      </c>
      <c r="L98" s="95">
        <f t="shared" si="14"/>
        <v>14.761077015857254</v>
      </c>
      <c r="M98" s="95">
        <f t="shared" si="14"/>
        <v>3.8416075650118131</v>
      </c>
      <c r="N98" s="95">
        <f t="shared" si="14"/>
        <v>2.1378560261029236</v>
      </c>
      <c r="O98" s="96">
        <f t="shared" si="14"/>
        <v>-39.953761445563231</v>
      </c>
      <c r="P98" s="97">
        <f t="shared" si="14"/>
        <v>-2.2344393004115233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0</v>
      </c>
      <c r="C100" s="37">
        <f t="shared" ref="C100:P100" si="15">IF(OR(C13=" --- ",C21=" --- ")," --- ",C13-C21)</f>
        <v>-542</v>
      </c>
      <c r="D100" s="37">
        <f t="shared" si="15"/>
        <v>-1</v>
      </c>
      <c r="E100" s="37">
        <f t="shared" si="15"/>
        <v>-92</v>
      </c>
      <c r="F100" s="37">
        <f t="shared" si="15"/>
        <v>-612</v>
      </c>
      <c r="G100" s="37">
        <f t="shared" si="15"/>
        <v>84</v>
      </c>
      <c r="H100" s="37">
        <f t="shared" si="15"/>
        <v>-2299</v>
      </c>
      <c r="I100" s="37" t="str">
        <f t="shared" si="15"/>
        <v xml:space="preserve"> --- </v>
      </c>
      <c r="J100" s="37" t="str">
        <f t="shared" si="15"/>
        <v xml:space="preserve"> --- </v>
      </c>
      <c r="K100" s="37">
        <f t="shared" si="15"/>
        <v>-374</v>
      </c>
      <c r="L100" s="37">
        <f t="shared" si="15"/>
        <v>312</v>
      </c>
      <c r="M100" s="37">
        <f t="shared" si="15"/>
        <v>-566</v>
      </c>
      <c r="N100" s="37">
        <f t="shared" si="15"/>
        <v>-7972</v>
      </c>
      <c r="O100" s="100">
        <f t="shared" si="15"/>
        <v>8552</v>
      </c>
      <c r="P100" s="101">
        <f t="shared" si="15"/>
        <v>-266</v>
      </c>
    </row>
    <row r="101" spans="1:16" ht="30" customHeight="1" thickBot="1">
      <c r="A101" s="98" t="s">
        <v>94</v>
      </c>
      <c r="B101" s="102">
        <f>IF(OR(B21=" --- ",B29=" --- ")," --- ",B21-B29)</f>
        <v>-4595</v>
      </c>
      <c r="C101" s="103">
        <f t="shared" ref="C101:P101" si="16">IF(OR(C21=" --- ",C29=" --- ")," --- ",C21-C29)</f>
        <v>1762</v>
      </c>
      <c r="D101" s="103">
        <f t="shared" si="16"/>
        <v>1105</v>
      </c>
      <c r="E101" s="103" t="str">
        <f t="shared" si="16"/>
        <v xml:space="preserve"> --- </v>
      </c>
      <c r="F101" s="103">
        <f t="shared" si="16"/>
        <v>6708</v>
      </c>
      <c r="G101" s="103" t="str">
        <f t="shared" si="16"/>
        <v xml:space="preserve"> --- </v>
      </c>
      <c r="H101" s="103">
        <f t="shared" si="16"/>
        <v>4975</v>
      </c>
      <c r="I101" s="103">
        <f t="shared" si="16"/>
        <v>1369</v>
      </c>
      <c r="J101" s="103" t="str">
        <f t="shared" si="16"/>
        <v xml:space="preserve"> --- </v>
      </c>
      <c r="K101" s="103">
        <f t="shared" si="16"/>
        <v>1558</v>
      </c>
      <c r="L101" s="103">
        <f t="shared" si="16"/>
        <v>4161</v>
      </c>
      <c r="M101" s="103">
        <f t="shared" si="16"/>
        <v>1170</v>
      </c>
      <c r="N101" s="103">
        <f t="shared" si="16"/>
        <v>629</v>
      </c>
      <c r="O101" s="104">
        <f t="shared" si="16"/>
        <v>-13134</v>
      </c>
      <c r="P101" s="105">
        <f t="shared" si="16"/>
        <v>-695</v>
      </c>
    </row>
    <row r="103" spans="1:16">
      <c r="P103" s="18" t="s">
        <v>108</v>
      </c>
    </row>
    <row r="147" spans="1:16" ht="13.5" thickBot="1">
      <c r="P147" s="18" t="s">
        <v>109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-10.620974602017256</v>
      </c>
      <c r="C150" s="34">
        <f t="shared" ref="C150:P150" si="17">IF(OR(C14=" --- ",C22=" --- ")," --- ",C14/C22*100-100)</f>
        <v>-4.7443126579817232</v>
      </c>
      <c r="D150" s="34">
        <f t="shared" si="17"/>
        <v>-5.9950041631973363</v>
      </c>
      <c r="E150" s="34">
        <f t="shared" si="17"/>
        <v>-9.988452655889148</v>
      </c>
      <c r="F150" s="34">
        <f t="shared" si="17"/>
        <v>-7.7375762859633852</v>
      </c>
      <c r="G150" s="34">
        <f t="shared" si="17"/>
        <v>-9.2515592515592431</v>
      </c>
      <c r="H150" s="34">
        <f t="shared" si="17"/>
        <v>8.2820976491862552</v>
      </c>
      <c r="I150" s="34" t="str">
        <f t="shared" si="17"/>
        <v xml:space="preserve"> --- </v>
      </c>
      <c r="J150" s="34" t="str">
        <f t="shared" si="17"/>
        <v xml:space="preserve"> --- </v>
      </c>
      <c r="K150" s="34">
        <f t="shared" si="17"/>
        <v>-2.2408376963350776</v>
      </c>
      <c r="L150" s="34">
        <f t="shared" si="17"/>
        <v>-1.3309845370914104</v>
      </c>
      <c r="M150" s="34">
        <f t="shared" si="17"/>
        <v>19.157007376185462</v>
      </c>
      <c r="N150" s="34">
        <f t="shared" si="17"/>
        <v>-25.816748028539237</v>
      </c>
      <c r="O150" s="91">
        <f t="shared" si="17"/>
        <v>-9.5013909693986704</v>
      </c>
      <c r="P150" s="92">
        <f t="shared" si="17"/>
        <v>-3.6918480580452382</v>
      </c>
    </row>
    <row r="151" spans="1:16" ht="30" customHeight="1" thickBot="1">
      <c r="A151" s="89" t="s">
        <v>98</v>
      </c>
      <c r="B151" s="94">
        <f>IF(OR(B22=" --- ",B30=" --- ")," --- ",B22/B30*100-100)</f>
        <v>14.339308045018754</v>
      </c>
      <c r="C151" s="95">
        <f t="shared" ref="C151:P151" si="18">IF(OR(C22=" --- ",C30=" --- ")," --- ",C22/C30*100-100)</f>
        <v>4.6814573580297179</v>
      </c>
      <c r="D151" s="95">
        <f t="shared" si="18"/>
        <v>10.998151571164499</v>
      </c>
      <c r="E151" s="95" t="str">
        <f t="shared" si="18"/>
        <v xml:space="preserve"> --- </v>
      </c>
      <c r="F151" s="95">
        <f t="shared" si="18"/>
        <v>16.505840528186894</v>
      </c>
      <c r="G151" s="95" t="str">
        <f t="shared" si="18"/>
        <v xml:space="preserve"> --- </v>
      </c>
      <c r="H151" s="95">
        <f t="shared" si="18"/>
        <v>28.724394785847295</v>
      </c>
      <c r="I151" s="95">
        <f t="shared" si="18"/>
        <v>11.961102106969207</v>
      </c>
      <c r="J151" s="95" t="str">
        <f t="shared" si="18"/>
        <v xml:space="preserve"> --- </v>
      </c>
      <c r="K151" s="95">
        <f t="shared" si="18"/>
        <v>1.5525308379412905</v>
      </c>
      <c r="L151" s="95">
        <f t="shared" si="18"/>
        <v>9.6822670674109048</v>
      </c>
      <c r="M151" s="95">
        <f t="shared" si="18"/>
        <v>3.829321663019698</v>
      </c>
      <c r="N151" s="95">
        <f t="shared" si="18"/>
        <v>2.7788498649170066</v>
      </c>
      <c r="O151" s="96">
        <f t="shared" si="18"/>
        <v>21.566077003121748</v>
      </c>
      <c r="P151" s="97">
        <f t="shared" si="18"/>
        <v>6.1381653454133556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-874</v>
      </c>
      <c r="C153" s="37">
        <f t="shared" ref="C153:P153" si="19">IF(OR(C14=" --- ",C22=" --- ")," --- ",C14-C22)</f>
        <v>-244</v>
      </c>
      <c r="D153" s="37">
        <f t="shared" si="19"/>
        <v>-288</v>
      </c>
      <c r="E153" s="37">
        <f t="shared" si="19"/>
        <v>-346</v>
      </c>
      <c r="F153" s="37">
        <f t="shared" si="19"/>
        <v>-355</v>
      </c>
      <c r="G153" s="37">
        <f t="shared" si="19"/>
        <v>-356</v>
      </c>
      <c r="H153" s="37">
        <f t="shared" si="19"/>
        <v>229</v>
      </c>
      <c r="I153" s="37" t="str">
        <f t="shared" si="19"/>
        <v xml:space="preserve"> --- </v>
      </c>
      <c r="J153" s="37" t="str">
        <f t="shared" si="19"/>
        <v xml:space="preserve"> --- </v>
      </c>
      <c r="K153" s="37">
        <f t="shared" si="19"/>
        <v>-107</v>
      </c>
      <c r="L153" s="37">
        <f t="shared" si="19"/>
        <v>-68</v>
      </c>
      <c r="M153" s="37">
        <f t="shared" si="19"/>
        <v>909</v>
      </c>
      <c r="N153" s="37">
        <f t="shared" si="19"/>
        <v>-1375</v>
      </c>
      <c r="O153" s="100">
        <f t="shared" si="19"/>
        <v>-444</v>
      </c>
      <c r="P153" s="101">
        <f t="shared" si="19"/>
        <v>-173</v>
      </c>
    </row>
    <row r="154" spans="1:16" ht="30" customHeight="1" thickBot="1">
      <c r="A154" s="98" t="s">
        <v>100</v>
      </c>
      <c r="B154" s="102">
        <f>IF(OR(B22=" --- ",B30=" --- ")," --- ",B22-B30)</f>
        <v>1032</v>
      </c>
      <c r="C154" s="103">
        <f t="shared" ref="C154:P154" si="20">IF(OR(C22=" --- ",C30=" --- ")," --- ",C22-C30)</f>
        <v>230</v>
      </c>
      <c r="D154" s="103">
        <f t="shared" si="20"/>
        <v>476</v>
      </c>
      <c r="E154" s="103" t="str">
        <f t="shared" si="20"/>
        <v xml:space="preserve"> --- </v>
      </c>
      <c r="F154" s="103">
        <f t="shared" si="20"/>
        <v>650</v>
      </c>
      <c r="G154" s="103" t="str">
        <f t="shared" si="20"/>
        <v xml:space="preserve"> --- </v>
      </c>
      <c r="H154" s="103">
        <f t="shared" si="20"/>
        <v>617</v>
      </c>
      <c r="I154" s="103">
        <f t="shared" si="20"/>
        <v>369</v>
      </c>
      <c r="J154" s="103" t="str">
        <f t="shared" si="20"/>
        <v xml:space="preserve"> --- </v>
      </c>
      <c r="K154" s="103">
        <f t="shared" si="20"/>
        <v>73</v>
      </c>
      <c r="L154" s="103">
        <f t="shared" si="20"/>
        <v>451</v>
      </c>
      <c r="M154" s="103">
        <f t="shared" si="20"/>
        <v>175</v>
      </c>
      <c r="N154" s="103">
        <f t="shared" si="20"/>
        <v>144</v>
      </c>
      <c r="O154" s="104">
        <f t="shared" si="20"/>
        <v>829</v>
      </c>
      <c r="P154" s="105">
        <f t="shared" si="20"/>
        <v>271</v>
      </c>
    </row>
    <row r="156" spans="1:16">
      <c r="P156" s="18" t="s">
        <v>110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89" priority="9" stopIfTrue="1">
      <formula>B9&gt;B17</formula>
    </cfRule>
    <cfRule type="expression" dxfId="88" priority="10" stopIfTrue="1">
      <formula>B9&lt;B17</formula>
    </cfRule>
  </conditionalFormatting>
  <conditionalFormatting sqref="C9:E9">
    <cfRule type="expression" dxfId="87" priority="7" stopIfTrue="1">
      <formula>C9&gt;C17</formula>
    </cfRule>
    <cfRule type="expression" dxfId="86" priority="8" stopIfTrue="1">
      <formula>C9&lt;C17</formula>
    </cfRule>
  </conditionalFormatting>
  <conditionalFormatting sqref="B10">
    <cfRule type="expression" dxfId="85" priority="5" stopIfTrue="1">
      <formula>B10&gt;B18</formula>
    </cfRule>
    <cfRule type="expression" dxfId="84" priority="6" stopIfTrue="1">
      <formula>B10&lt;B18</formula>
    </cfRule>
  </conditionalFormatting>
  <conditionalFormatting sqref="C9:O9">
    <cfRule type="expression" dxfId="83" priority="3" stopIfTrue="1">
      <formula>C9&gt;C17</formula>
    </cfRule>
    <cfRule type="expression" dxfId="82" priority="4" stopIfTrue="1">
      <formula>C9&lt;C17</formula>
    </cfRule>
  </conditionalFormatting>
  <conditionalFormatting sqref="C10:O10">
    <cfRule type="expression" dxfId="81" priority="1" stopIfTrue="1">
      <formula>C10&gt;C18</formula>
    </cfRule>
    <cfRule type="expression" dxfId="8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0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5" t="s">
        <v>78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40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12</v>
      </c>
      <c r="C9" s="43">
        <v>10.15</v>
      </c>
      <c r="D9" s="43">
        <v>0</v>
      </c>
      <c r="E9" s="43">
        <v>0</v>
      </c>
      <c r="F9" s="43">
        <v>0</v>
      </c>
      <c r="G9" s="43">
        <v>12</v>
      </c>
      <c r="H9" s="43">
        <v>0</v>
      </c>
      <c r="I9" s="43">
        <v>0</v>
      </c>
      <c r="J9" s="43">
        <v>0</v>
      </c>
      <c r="K9" s="43">
        <v>0</v>
      </c>
      <c r="L9" s="43">
        <v>13.328942307692309</v>
      </c>
      <c r="M9" s="43">
        <v>10</v>
      </c>
      <c r="N9" s="43">
        <v>9.1</v>
      </c>
      <c r="O9" s="72">
        <v>0</v>
      </c>
      <c r="P9" s="56">
        <f t="shared" ref="P9:P12" si="0">SUM(B9:O9)/COUNTIF(B9:O9,"&gt;0")</f>
        <v>11.096490384615384</v>
      </c>
    </row>
    <row r="10" spans="1:33" s="27" customFormat="1" ht="30" customHeight="1">
      <c r="A10" s="26" t="s">
        <v>30</v>
      </c>
      <c r="B10" s="64">
        <v>25.22</v>
      </c>
      <c r="C10" s="44">
        <v>35.230800000000002</v>
      </c>
      <c r="D10" s="44">
        <v>0</v>
      </c>
      <c r="E10" s="44">
        <v>0</v>
      </c>
      <c r="F10" s="44">
        <v>0</v>
      </c>
      <c r="G10" s="44">
        <v>45</v>
      </c>
      <c r="H10" s="44">
        <v>0</v>
      </c>
      <c r="I10" s="44">
        <v>0</v>
      </c>
      <c r="J10" s="44">
        <v>0</v>
      </c>
      <c r="K10" s="44">
        <v>0</v>
      </c>
      <c r="L10" s="44">
        <v>34.729999999999997</v>
      </c>
      <c r="M10" s="44">
        <v>35</v>
      </c>
      <c r="N10" s="44">
        <v>50</v>
      </c>
      <c r="O10" s="73">
        <v>0</v>
      </c>
      <c r="P10" s="49">
        <f t="shared" si="0"/>
        <v>37.530133333333332</v>
      </c>
    </row>
    <row r="11" spans="1:33" s="39" customFormat="1" ht="30" customHeight="1">
      <c r="A11" s="28" t="s">
        <v>29</v>
      </c>
      <c r="B11" s="65">
        <v>25762</v>
      </c>
      <c r="C11" s="45">
        <v>27162.700093760166</v>
      </c>
      <c r="D11" s="45">
        <v>0</v>
      </c>
      <c r="E11" s="45">
        <v>0</v>
      </c>
      <c r="F11" s="45">
        <v>0</v>
      </c>
      <c r="G11" s="45">
        <v>24150</v>
      </c>
      <c r="H11" s="45">
        <v>0</v>
      </c>
      <c r="I11" s="45">
        <v>0</v>
      </c>
      <c r="J11" s="45">
        <v>0</v>
      </c>
      <c r="K11" s="45">
        <v>0</v>
      </c>
      <c r="L11" s="45">
        <v>25176</v>
      </c>
      <c r="M11" s="45">
        <v>25547</v>
      </c>
      <c r="N11" s="45">
        <v>25023</v>
      </c>
      <c r="O11" s="74">
        <v>0</v>
      </c>
      <c r="P11" s="50">
        <f t="shared" si="0"/>
        <v>25470.116682293359</v>
      </c>
    </row>
    <row r="12" spans="1:33" s="62" customFormat="1" ht="30" customHeight="1" thickBot="1">
      <c r="A12" s="29" t="s">
        <v>31</v>
      </c>
      <c r="B12" s="66">
        <v>15323</v>
      </c>
      <c r="C12" s="46">
        <v>14382.861757160283</v>
      </c>
      <c r="D12" s="46">
        <v>0</v>
      </c>
      <c r="E12" s="46">
        <v>0</v>
      </c>
      <c r="F12" s="46">
        <v>0</v>
      </c>
      <c r="G12" s="46">
        <v>13096</v>
      </c>
      <c r="H12" s="46">
        <v>0</v>
      </c>
      <c r="I12" s="46">
        <v>0</v>
      </c>
      <c r="J12" s="46">
        <v>0</v>
      </c>
      <c r="K12" s="46">
        <v>0</v>
      </c>
      <c r="L12" s="46">
        <v>14589</v>
      </c>
      <c r="M12" s="46">
        <v>16490</v>
      </c>
      <c r="N12" s="46">
        <v>16461</v>
      </c>
      <c r="O12" s="75">
        <v>0</v>
      </c>
      <c r="P12" s="51">
        <f t="shared" si="0"/>
        <v>15056.976959526713</v>
      </c>
    </row>
    <row r="13" spans="1:33" s="39" customFormat="1" ht="30" customHeight="1" thickBot="1">
      <c r="A13" s="30" t="s">
        <v>102</v>
      </c>
      <c r="B13" s="31">
        <f>IF(B9=0," --- ",ROUND(12*(1/B9*B11),))</f>
        <v>25762</v>
      </c>
      <c r="C13" s="31">
        <f t="shared" ref="C13:O14" si="1">IF(C9=0," --- ",ROUND(12*(1/C9*C11),))</f>
        <v>32114</v>
      </c>
      <c r="D13" s="31" t="str">
        <f t="shared" si="1"/>
        <v xml:space="preserve"> --- </v>
      </c>
      <c r="E13" s="31" t="str">
        <f t="shared" si="1"/>
        <v xml:space="preserve"> --- </v>
      </c>
      <c r="F13" s="31" t="str">
        <f t="shared" si="1"/>
        <v xml:space="preserve"> --- </v>
      </c>
      <c r="G13" s="31">
        <f t="shared" si="1"/>
        <v>24150</v>
      </c>
      <c r="H13" s="31" t="str">
        <f t="shared" si="1"/>
        <v xml:space="preserve"> --- </v>
      </c>
      <c r="I13" s="31" t="str">
        <f t="shared" si="1"/>
        <v xml:space="preserve"> --- </v>
      </c>
      <c r="J13" s="31" t="str">
        <f t="shared" si="1"/>
        <v xml:space="preserve"> --- </v>
      </c>
      <c r="K13" s="31" t="str">
        <f>IF(K9=0," --- ",ROUND(12*(1/K9*K11)+Q38,))</f>
        <v xml:space="preserve"> --- </v>
      </c>
      <c r="L13" s="31">
        <f t="shared" si="1"/>
        <v>22666</v>
      </c>
      <c r="M13" s="31">
        <f t="shared" si="1"/>
        <v>30656</v>
      </c>
      <c r="N13" s="31">
        <f t="shared" si="1"/>
        <v>32997</v>
      </c>
      <c r="O13" s="76" t="str">
        <f t="shared" si="1"/>
        <v xml:space="preserve"> --- </v>
      </c>
      <c r="P13" s="77">
        <f>ROUND(SUM(B13:O13)/COUNTIF(B13:O13,"&gt;0"),)</f>
        <v>28058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7291</v>
      </c>
      <c r="C14" s="67">
        <f t="shared" si="1"/>
        <v>4899</v>
      </c>
      <c r="D14" s="67" t="str">
        <f t="shared" si="1"/>
        <v xml:space="preserve"> --- </v>
      </c>
      <c r="E14" s="67" t="str">
        <f t="shared" si="1"/>
        <v xml:space="preserve"> --- </v>
      </c>
      <c r="F14" s="67" t="str">
        <f t="shared" si="1"/>
        <v xml:space="preserve"> --- </v>
      </c>
      <c r="G14" s="67">
        <f t="shared" si="1"/>
        <v>3492</v>
      </c>
      <c r="H14" s="67" t="str">
        <f t="shared" si="1"/>
        <v xml:space="preserve"> --- </v>
      </c>
      <c r="I14" s="67" t="str">
        <f t="shared" si="1"/>
        <v xml:space="preserve"> --- </v>
      </c>
      <c r="J14" s="67" t="str">
        <f t="shared" si="1"/>
        <v xml:space="preserve"> --- </v>
      </c>
      <c r="K14" s="67" t="str">
        <f t="shared" si="1"/>
        <v xml:space="preserve"> --- </v>
      </c>
      <c r="L14" s="67">
        <f t="shared" si="1"/>
        <v>5041</v>
      </c>
      <c r="M14" s="67">
        <f t="shared" si="1"/>
        <v>5654</v>
      </c>
      <c r="N14" s="67">
        <f t="shared" si="1"/>
        <v>3951</v>
      </c>
      <c r="O14" s="79" t="str">
        <f t="shared" si="1"/>
        <v xml:space="preserve"> --- </v>
      </c>
      <c r="P14" s="77">
        <f>ROUND(SUM(B14:O14)/COUNTIF(B14:O14,"&gt;0"),)</f>
        <v>5055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33053</v>
      </c>
      <c r="C15" s="67">
        <f t="shared" ref="C15:P15" si="2">IF(C9=0," --- ",C13+C14)</f>
        <v>37013</v>
      </c>
      <c r="D15" s="67" t="str">
        <f t="shared" si="2"/>
        <v xml:space="preserve"> --- </v>
      </c>
      <c r="E15" s="67" t="str">
        <f t="shared" si="2"/>
        <v xml:space="preserve"> --- </v>
      </c>
      <c r="F15" s="67" t="str">
        <f t="shared" si="2"/>
        <v xml:space="preserve"> --- </v>
      </c>
      <c r="G15" s="67">
        <f t="shared" si="2"/>
        <v>27642</v>
      </c>
      <c r="H15" s="67" t="str">
        <f t="shared" si="2"/>
        <v xml:space="preserve"> --- </v>
      </c>
      <c r="I15" s="67" t="str">
        <f t="shared" si="2"/>
        <v xml:space="preserve"> --- </v>
      </c>
      <c r="J15" s="67" t="str">
        <f t="shared" si="2"/>
        <v xml:space="preserve"> --- </v>
      </c>
      <c r="K15" s="67" t="str">
        <f t="shared" si="2"/>
        <v xml:space="preserve"> --- </v>
      </c>
      <c r="L15" s="67">
        <f t="shared" si="2"/>
        <v>27707</v>
      </c>
      <c r="M15" s="67">
        <f t="shared" si="2"/>
        <v>36310</v>
      </c>
      <c r="N15" s="67">
        <f t="shared" si="2"/>
        <v>36948</v>
      </c>
      <c r="O15" s="79" t="str">
        <f t="shared" si="2"/>
        <v xml:space="preserve"> --- </v>
      </c>
      <c r="P15" s="77">
        <f t="shared" si="2"/>
        <v>33113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10.6</v>
      </c>
      <c r="C17" s="43">
        <v>10.15</v>
      </c>
      <c r="D17" s="43">
        <v>0</v>
      </c>
      <c r="E17" s="43">
        <v>0</v>
      </c>
      <c r="F17" s="43">
        <v>0</v>
      </c>
      <c r="G17" s="43">
        <v>12</v>
      </c>
      <c r="H17" s="43">
        <v>0</v>
      </c>
      <c r="I17" s="43">
        <v>0</v>
      </c>
      <c r="J17" s="43">
        <v>0</v>
      </c>
      <c r="K17" s="43">
        <v>0</v>
      </c>
      <c r="L17" s="43">
        <v>11.976730769230768</v>
      </c>
      <c r="M17" s="43">
        <v>10</v>
      </c>
      <c r="N17" s="43">
        <v>14</v>
      </c>
      <c r="O17" s="72">
        <v>0</v>
      </c>
      <c r="P17" s="83">
        <f t="shared" ref="P17:P20" si="3">SUM(B17:O17)/COUNTIF(B17:O17,"&gt;0")</f>
        <v>11.454455128205128</v>
      </c>
      <c r="R17" s="84"/>
      <c r="S17" s="84"/>
    </row>
    <row r="18" spans="1:23" s="27" customFormat="1" ht="30" customHeight="1">
      <c r="A18" s="26" t="s">
        <v>30</v>
      </c>
      <c r="B18" s="59">
        <v>25.22</v>
      </c>
      <c r="C18" s="44">
        <v>35.230800000000002</v>
      </c>
      <c r="D18" s="44">
        <v>0</v>
      </c>
      <c r="E18" s="44">
        <v>0</v>
      </c>
      <c r="F18" s="44">
        <v>0</v>
      </c>
      <c r="G18" s="44">
        <v>45</v>
      </c>
      <c r="H18" s="44">
        <v>0</v>
      </c>
      <c r="I18" s="44">
        <v>0</v>
      </c>
      <c r="J18" s="44">
        <v>0</v>
      </c>
      <c r="K18" s="44">
        <v>0</v>
      </c>
      <c r="L18" s="44">
        <v>34.049999999999997</v>
      </c>
      <c r="M18" s="44">
        <v>35</v>
      </c>
      <c r="N18" s="44">
        <v>31.5</v>
      </c>
      <c r="O18" s="73">
        <v>0</v>
      </c>
      <c r="P18" s="85">
        <f t="shared" si="3"/>
        <v>34.333466666666666</v>
      </c>
      <c r="R18" s="84"/>
      <c r="S18" s="84"/>
    </row>
    <row r="19" spans="1:23" s="39" customFormat="1" ht="30" customHeight="1">
      <c r="A19" s="28" t="s">
        <v>29</v>
      </c>
      <c r="B19" s="60">
        <v>25762</v>
      </c>
      <c r="C19" s="45">
        <v>27585</v>
      </c>
      <c r="D19" s="45">
        <v>0</v>
      </c>
      <c r="E19" s="45">
        <v>0</v>
      </c>
      <c r="F19" s="45">
        <v>0</v>
      </c>
      <c r="G19" s="45">
        <v>24066</v>
      </c>
      <c r="H19" s="45">
        <v>0</v>
      </c>
      <c r="I19" s="45">
        <v>0</v>
      </c>
      <c r="J19" s="45">
        <v>0</v>
      </c>
      <c r="K19" s="45">
        <v>0</v>
      </c>
      <c r="L19" s="45">
        <v>25410</v>
      </c>
      <c r="M19" s="45">
        <v>26012</v>
      </c>
      <c r="N19" s="45">
        <v>24742</v>
      </c>
      <c r="O19" s="74">
        <v>0</v>
      </c>
      <c r="P19" s="86">
        <f t="shared" si="3"/>
        <v>25596.166666666668</v>
      </c>
      <c r="R19" s="84"/>
      <c r="S19" s="84"/>
    </row>
    <row r="20" spans="1:23" s="62" customFormat="1" ht="30" customHeight="1" thickBot="1">
      <c r="A20" s="29" t="s">
        <v>31</v>
      </c>
      <c r="B20" s="61">
        <v>17363</v>
      </c>
      <c r="C20" s="46">
        <v>15098</v>
      </c>
      <c r="D20" s="46">
        <v>0</v>
      </c>
      <c r="E20" s="46">
        <v>0</v>
      </c>
      <c r="F20" s="46">
        <v>0</v>
      </c>
      <c r="G20" s="46">
        <v>14429</v>
      </c>
      <c r="H20" s="46">
        <v>0</v>
      </c>
      <c r="I20" s="46">
        <v>0</v>
      </c>
      <c r="J20" s="46">
        <v>0</v>
      </c>
      <c r="K20" s="46">
        <v>0</v>
      </c>
      <c r="L20" s="46">
        <v>14497</v>
      </c>
      <c r="M20" s="46">
        <v>13839</v>
      </c>
      <c r="N20" s="46">
        <v>13980</v>
      </c>
      <c r="O20" s="75">
        <v>0</v>
      </c>
      <c r="P20" s="87">
        <f t="shared" si="3"/>
        <v>14867.666666666666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29165</v>
      </c>
      <c r="C21" s="31">
        <f t="shared" ref="C21:O22" si="4">IF(C17=0," --- ",ROUND(12*(1/C17*C19),))</f>
        <v>32613</v>
      </c>
      <c r="D21" s="31" t="str">
        <f t="shared" si="4"/>
        <v xml:space="preserve"> --- </v>
      </c>
      <c r="E21" s="31" t="str">
        <f t="shared" si="4"/>
        <v xml:space="preserve"> --- </v>
      </c>
      <c r="F21" s="31" t="str">
        <f t="shared" si="4"/>
        <v xml:space="preserve"> --- </v>
      </c>
      <c r="G21" s="31">
        <f t="shared" si="4"/>
        <v>24066</v>
      </c>
      <c r="H21" s="31" t="str">
        <f t="shared" si="4"/>
        <v xml:space="preserve"> --- </v>
      </c>
      <c r="I21" s="31" t="str">
        <f t="shared" si="4"/>
        <v xml:space="preserve"> --- </v>
      </c>
      <c r="J21" s="31" t="str">
        <f t="shared" si="4"/>
        <v xml:space="preserve"> --- </v>
      </c>
      <c r="K21" s="31" t="str">
        <f t="shared" si="4"/>
        <v xml:space="preserve"> --- </v>
      </c>
      <c r="L21" s="31">
        <f t="shared" si="4"/>
        <v>25459</v>
      </c>
      <c r="M21" s="31">
        <f t="shared" si="4"/>
        <v>31214</v>
      </c>
      <c r="N21" s="31">
        <f t="shared" si="4"/>
        <v>21207</v>
      </c>
      <c r="O21" s="76" t="str">
        <f t="shared" si="4"/>
        <v xml:space="preserve"> --- </v>
      </c>
      <c r="P21" s="77">
        <f>ROUND(SUM(B21:O21)/COUNTIF(B21:O21,"&gt;0"),)</f>
        <v>27287</v>
      </c>
    </row>
    <row r="22" spans="1:23" s="62" customFormat="1" ht="30" customHeight="1" thickBot="1">
      <c r="A22" s="30" t="s">
        <v>103</v>
      </c>
      <c r="B22" s="67">
        <f>IF(B18=0," --- ",ROUND(12*(1/B18*B20),))</f>
        <v>8262</v>
      </c>
      <c r="C22" s="67">
        <f t="shared" si="4"/>
        <v>5143</v>
      </c>
      <c r="D22" s="67" t="str">
        <f t="shared" si="4"/>
        <v xml:space="preserve"> --- </v>
      </c>
      <c r="E22" s="67" t="str">
        <f t="shared" si="4"/>
        <v xml:space="preserve"> --- </v>
      </c>
      <c r="F22" s="67" t="str">
        <f t="shared" si="4"/>
        <v xml:space="preserve"> --- </v>
      </c>
      <c r="G22" s="67">
        <f t="shared" si="4"/>
        <v>3848</v>
      </c>
      <c r="H22" s="67" t="str">
        <f t="shared" si="4"/>
        <v xml:space="preserve"> --- </v>
      </c>
      <c r="I22" s="67" t="str">
        <f t="shared" si="4"/>
        <v xml:space="preserve"> --- </v>
      </c>
      <c r="J22" s="67" t="str">
        <f t="shared" si="4"/>
        <v xml:space="preserve"> --- </v>
      </c>
      <c r="K22" s="67" t="str">
        <f t="shared" si="4"/>
        <v xml:space="preserve"> --- </v>
      </c>
      <c r="L22" s="67">
        <f t="shared" si="4"/>
        <v>5109</v>
      </c>
      <c r="M22" s="67">
        <f t="shared" si="4"/>
        <v>4745</v>
      </c>
      <c r="N22" s="67">
        <f t="shared" si="4"/>
        <v>5326</v>
      </c>
      <c r="O22" s="79" t="str">
        <f t="shared" si="4"/>
        <v xml:space="preserve"> --- </v>
      </c>
      <c r="P22" s="77">
        <f>ROUND(SUM(B22:O22)/COUNTIF(B22:O22,"&gt;0"),)</f>
        <v>5406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37427</v>
      </c>
      <c r="C23" s="67">
        <f t="shared" si="5"/>
        <v>37756</v>
      </c>
      <c r="D23" s="67" t="str">
        <f t="shared" si="5"/>
        <v xml:space="preserve"> --- </v>
      </c>
      <c r="E23" s="67" t="str">
        <f t="shared" si="5"/>
        <v xml:space="preserve"> --- </v>
      </c>
      <c r="F23" s="67" t="str">
        <f t="shared" si="5"/>
        <v xml:space="preserve"> --- </v>
      </c>
      <c r="G23" s="67">
        <f t="shared" si="5"/>
        <v>27914</v>
      </c>
      <c r="H23" s="67" t="str">
        <f t="shared" si="5"/>
        <v xml:space="preserve"> --- </v>
      </c>
      <c r="I23" s="67" t="str">
        <f t="shared" si="5"/>
        <v xml:space="preserve"> --- </v>
      </c>
      <c r="J23" s="67" t="str">
        <f t="shared" si="5"/>
        <v xml:space="preserve"> --- </v>
      </c>
      <c r="K23" s="67" t="str">
        <f t="shared" si="5"/>
        <v xml:space="preserve"> --- </v>
      </c>
      <c r="L23" s="67">
        <f t="shared" si="5"/>
        <v>30568</v>
      </c>
      <c r="M23" s="67">
        <f t="shared" si="5"/>
        <v>35959</v>
      </c>
      <c r="N23" s="67">
        <f t="shared" si="5"/>
        <v>26533</v>
      </c>
      <c r="O23" s="79" t="str">
        <f t="shared" si="5"/>
        <v xml:space="preserve"> --- </v>
      </c>
      <c r="P23" s="77">
        <f t="shared" si="5"/>
        <v>32693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10.6</v>
      </c>
      <c r="C25" s="43">
        <v>10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11.976730769230768</v>
      </c>
      <c r="M25" s="43">
        <v>10</v>
      </c>
      <c r="N25" s="43">
        <v>9.34</v>
      </c>
      <c r="O25" s="72">
        <v>0</v>
      </c>
      <c r="P25" s="83">
        <f t="shared" ref="P25:P28" si="6">SUM(B25:O25)/COUNTIF(B25:O25,"&gt;0")</f>
        <v>10.383346153846153</v>
      </c>
      <c r="R25" s="84"/>
      <c r="S25" s="84"/>
    </row>
    <row r="26" spans="1:23" s="27" customFormat="1" ht="30" customHeight="1">
      <c r="A26" s="26" t="s">
        <v>30</v>
      </c>
      <c r="B26" s="59">
        <v>25.22</v>
      </c>
      <c r="C26" s="44">
        <v>34.54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34.049999999999997</v>
      </c>
      <c r="M26" s="44">
        <v>35</v>
      </c>
      <c r="N26" s="44">
        <v>28.5</v>
      </c>
      <c r="O26" s="73">
        <v>0</v>
      </c>
      <c r="P26" s="85">
        <f t="shared" si="6"/>
        <v>31.462</v>
      </c>
      <c r="R26" s="84"/>
      <c r="S26" s="84"/>
    </row>
    <row r="27" spans="1:23" s="39" customFormat="1" ht="30" customHeight="1">
      <c r="A27" s="28" t="s">
        <v>29</v>
      </c>
      <c r="B27" s="60">
        <v>25260.025000000001</v>
      </c>
      <c r="C27" s="45">
        <v>25825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24050</v>
      </c>
      <c r="M27" s="45">
        <v>25050</v>
      </c>
      <c r="N27" s="45">
        <v>22900</v>
      </c>
      <c r="O27" s="74">
        <v>0</v>
      </c>
      <c r="P27" s="86">
        <f t="shared" si="6"/>
        <v>24617.004999999997</v>
      </c>
      <c r="R27" s="84"/>
      <c r="S27" s="84"/>
    </row>
    <row r="28" spans="1:23" s="62" customFormat="1" ht="30" customHeight="1" thickBot="1">
      <c r="A28" s="29" t="s">
        <v>31</v>
      </c>
      <c r="B28" s="61">
        <v>14800.24</v>
      </c>
      <c r="C28" s="46">
        <v>14142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13217</v>
      </c>
      <c r="M28" s="46">
        <v>13330</v>
      </c>
      <c r="N28" s="46">
        <v>12308</v>
      </c>
      <c r="O28" s="75">
        <v>0</v>
      </c>
      <c r="P28" s="87">
        <f t="shared" si="6"/>
        <v>13559.447999999999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28596</v>
      </c>
      <c r="C29" s="31">
        <f t="shared" ref="C29:O30" si="7">IF(C25=0," --- ",ROUND(12*(1/C25*C27),))</f>
        <v>30990</v>
      </c>
      <c r="D29" s="31" t="str">
        <f t="shared" si="7"/>
        <v xml:space="preserve"> --- </v>
      </c>
      <c r="E29" s="31" t="str">
        <f t="shared" si="7"/>
        <v xml:space="preserve"> --- 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 t="str">
        <f t="shared" si="7"/>
        <v xml:space="preserve"> --- </v>
      </c>
      <c r="K29" s="31" t="str">
        <f t="shared" si="7"/>
        <v xml:space="preserve"> --- </v>
      </c>
      <c r="L29" s="31">
        <f t="shared" si="7"/>
        <v>24097</v>
      </c>
      <c r="M29" s="31">
        <f t="shared" si="7"/>
        <v>30060</v>
      </c>
      <c r="N29" s="31">
        <f t="shared" si="7"/>
        <v>29422</v>
      </c>
      <c r="O29" s="76" t="str">
        <f t="shared" si="7"/>
        <v xml:space="preserve"> --- </v>
      </c>
      <c r="P29" s="77">
        <f>ROUND(SUM(B29:O29)/COUNTIF(B29:O29,"&gt;0"),)</f>
        <v>28633</v>
      </c>
    </row>
    <row r="30" spans="1:23" s="62" customFormat="1" ht="30" customHeight="1" thickBot="1">
      <c r="A30" s="30" t="s">
        <v>103</v>
      </c>
      <c r="B30" s="67">
        <f>IF(B26=0," --- ",ROUND(12*(1/B26*B28),))</f>
        <v>7042</v>
      </c>
      <c r="C30" s="67">
        <f t="shared" si="7"/>
        <v>4913</v>
      </c>
      <c r="D30" s="67" t="str">
        <f t="shared" si="7"/>
        <v xml:space="preserve"> --- </v>
      </c>
      <c r="E30" s="67" t="str">
        <f t="shared" si="7"/>
        <v xml:space="preserve"> --- 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 t="str">
        <f t="shared" si="7"/>
        <v xml:space="preserve"> --- </v>
      </c>
      <c r="K30" s="67" t="str">
        <f t="shared" si="7"/>
        <v xml:space="preserve"> --- </v>
      </c>
      <c r="L30" s="67">
        <f t="shared" si="7"/>
        <v>4658</v>
      </c>
      <c r="M30" s="67">
        <f t="shared" si="7"/>
        <v>4570</v>
      </c>
      <c r="N30" s="67">
        <f t="shared" si="7"/>
        <v>5182</v>
      </c>
      <c r="O30" s="79" t="str">
        <f t="shared" si="7"/>
        <v xml:space="preserve"> --- </v>
      </c>
      <c r="P30" s="77">
        <f>ROUND(SUM(B30:O30)/COUNTIF(B30:O30,"&gt;0"),)</f>
        <v>5273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35638</v>
      </c>
      <c r="C31" s="67">
        <f t="shared" si="8"/>
        <v>35903</v>
      </c>
      <c r="D31" s="67" t="str">
        <f t="shared" si="8"/>
        <v xml:space="preserve"> --- </v>
      </c>
      <c r="E31" s="67" t="str">
        <f t="shared" si="8"/>
        <v xml:space="preserve"> --- 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 t="str">
        <f t="shared" si="8"/>
        <v xml:space="preserve"> --- </v>
      </c>
      <c r="K31" s="67" t="str">
        <f t="shared" si="8"/>
        <v xml:space="preserve"> --- </v>
      </c>
      <c r="L31" s="67">
        <f t="shared" si="8"/>
        <v>28755</v>
      </c>
      <c r="M31" s="67">
        <f t="shared" si="8"/>
        <v>34630</v>
      </c>
      <c r="N31" s="67">
        <f t="shared" si="8"/>
        <v>34604</v>
      </c>
      <c r="O31" s="79" t="str">
        <f t="shared" si="8"/>
        <v xml:space="preserve"> --- </v>
      </c>
      <c r="P31" s="77">
        <f t="shared" si="8"/>
        <v>33906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-11.686750207069764</v>
      </c>
      <c r="C33" s="34">
        <f t="shared" ref="C33:P33" si="9">IF(OR(C15=" --- ",C23=" --- ")," --- ",C15/C23*100-100)</f>
        <v>-1.9678991418582399</v>
      </c>
      <c r="D33" s="34" t="str">
        <f t="shared" si="9"/>
        <v xml:space="preserve"> --- </v>
      </c>
      <c r="E33" s="34" t="str">
        <f t="shared" si="9"/>
        <v xml:space="preserve"> --- </v>
      </c>
      <c r="F33" s="34" t="str">
        <f t="shared" si="9"/>
        <v xml:space="preserve"> --- </v>
      </c>
      <c r="G33" s="34">
        <f t="shared" si="9"/>
        <v>-0.97442143727161579</v>
      </c>
      <c r="H33" s="34" t="str">
        <f t="shared" si="9"/>
        <v xml:space="preserve"> --- </v>
      </c>
      <c r="I33" s="34" t="str">
        <f t="shared" si="9"/>
        <v xml:space="preserve"> --- </v>
      </c>
      <c r="J33" s="34" t="str">
        <f t="shared" si="9"/>
        <v xml:space="preserve"> --- </v>
      </c>
      <c r="K33" s="34" t="str">
        <f t="shared" si="9"/>
        <v xml:space="preserve"> --- </v>
      </c>
      <c r="L33" s="34">
        <f t="shared" si="9"/>
        <v>-9.3594608741167207</v>
      </c>
      <c r="M33" s="34">
        <f t="shared" si="9"/>
        <v>0.97611168274980287</v>
      </c>
      <c r="N33" s="34">
        <f t="shared" si="9"/>
        <v>39.253005691026289</v>
      </c>
      <c r="O33" s="91" t="str">
        <f t="shared" si="9"/>
        <v xml:space="preserve"> --- </v>
      </c>
      <c r="P33" s="92">
        <f t="shared" si="9"/>
        <v>1.284678677392705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5.0199225545765671</v>
      </c>
      <c r="C34" s="95">
        <f t="shared" ref="C34:P34" si="10">IF(OR(C23=" --- ",C31=" --- ")," --- ",C23/C31*100-100)</f>
        <v>5.1611285964961127</v>
      </c>
      <c r="D34" s="95" t="str">
        <f t="shared" si="10"/>
        <v xml:space="preserve"> --- </v>
      </c>
      <c r="E34" s="95" t="str">
        <f t="shared" si="10"/>
        <v xml:space="preserve"> --- 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 t="str">
        <f t="shared" si="10"/>
        <v xml:space="preserve"> --- </v>
      </c>
      <c r="K34" s="95" t="str">
        <f t="shared" si="10"/>
        <v xml:space="preserve"> --- </v>
      </c>
      <c r="L34" s="95">
        <f t="shared" si="10"/>
        <v>6.3049904364458342</v>
      </c>
      <c r="M34" s="95">
        <f t="shared" si="10"/>
        <v>3.8377129656367259</v>
      </c>
      <c r="N34" s="95">
        <f t="shared" si="10"/>
        <v>-23.323893191538545</v>
      </c>
      <c r="O34" s="96" t="str">
        <f t="shared" si="10"/>
        <v xml:space="preserve"> --- </v>
      </c>
      <c r="P34" s="97">
        <f t="shared" si="10"/>
        <v>-3.5775378988969493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-4374</v>
      </c>
      <c r="C36" s="37">
        <f t="shared" ref="C36:P36" si="11">IF(OR(C15=" --- ",C23=" --- ")," --- ",C15-C23)</f>
        <v>-743</v>
      </c>
      <c r="D36" s="37" t="str">
        <f t="shared" si="11"/>
        <v xml:space="preserve"> --- </v>
      </c>
      <c r="E36" s="37" t="str">
        <f t="shared" si="11"/>
        <v xml:space="preserve"> --- </v>
      </c>
      <c r="F36" s="37" t="str">
        <f t="shared" si="11"/>
        <v xml:space="preserve"> --- </v>
      </c>
      <c r="G36" s="37">
        <f t="shared" si="11"/>
        <v>-272</v>
      </c>
      <c r="H36" s="37" t="str">
        <f t="shared" si="11"/>
        <v xml:space="preserve"> --- </v>
      </c>
      <c r="I36" s="37" t="str">
        <f t="shared" si="11"/>
        <v xml:space="preserve"> --- </v>
      </c>
      <c r="J36" s="37" t="str">
        <f t="shared" si="11"/>
        <v xml:space="preserve"> --- </v>
      </c>
      <c r="K36" s="37" t="str">
        <f t="shared" si="11"/>
        <v xml:space="preserve"> --- </v>
      </c>
      <c r="L36" s="37">
        <f t="shared" si="11"/>
        <v>-2861</v>
      </c>
      <c r="M36" s="37">
        <f t="shared" si="11"/>
        <v>351</v>
      </c>
      <c r="N36" s="37">
        <f t="shared" si="11"/>
        <v>10415</v>
      </c>
      <c r="O36" s="100" t="str">
        <f t="shared" si="11"/>
        <v xml:space="preserve"> --- </v>
      </c>
      <c r="P36" s="101">
        <f t="shared" si="11"/>
        <v>420</v>
      </c>
    </row>
    <row r="37" spans="1:17" s="35" customFormat="1" ht="30" customHeight="1" thickBot="1">
      <c r="A37" s="98" t="s">
        <v>61</v>
      </c>
      <c r="B37" s="102">
        <f>IF(OR(B23=" --- ",B31=" --- ")," --- ",B23-B31)</f>
        <v>1789</v>
      </c>
      <c r="C37" s="103">
        <f t="shared" ref="C37:P37" si="12">IF(OR(C23=" --- ",C31=" --- ")," --- ",C23-C31)</f>
        <v>1853</v>
      </c>
      <c r="D37" s="103" t="str">
        <f t="shared" si="12"/>
        <v xml:space="preserve"> --- </v>
      </c>
      <c r="E37" s="103" t="str">
        <f t="shared" si="12"/>
        <v xml:space="preserve"> --- 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 t="str">
        <f t="shared" si="12"/>
        <v xml:space="preserve"> --- </v>
      </c>
      <c r="K37" s="103" t="str">
        <f t="shared" si="12"/>
        <v xml:space="preserve"> --- </v>
      </c>
      <c r="L37" s="103">
        <f t="shared" si="12"/>
        <v>1813</v>
      </c>
      <c r="M37" s="103">
        <f t="shared" si="12"/>
        <v>1329</v>
      </c>
      <c r="N37" s="103">
        <f t="shared" si="12"/>
        <v>-8071</v>
      </c>
      <c r="O37" s="104" t="str">
        <f t="shared" si="12"/>
        <v xml:space="preserve"> --- </v>
      </c>
      <c r="P37" s="105">
        <f t="shared" si="12"/>
        <v>-1213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41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114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-11.668095319732558</v>
      </c>
      <c r="C97" s="34">
        <f t="shared" ref="C97:P97" si="13">IF(OR(C13=" --- ",C21=" --- ")," --- ",C13/C21*100-100)</f>
        <v>-1.5300646981265089</v>
      </c>
      <c r="D97" s="34" t="str">
        <f t="shared" si="13"/>
        <v xml:space="preserve"> --- </v>
      </c>
      <c r="E97" s="34" t="str">
        <f t="shared" si="13"/>
        <v xml:space="preserve"> --- </v>
      </c>
      <c r="F97" s="34" t="str">
        <f t="shared" si="13"/>
        <v xml:space="preserve"> --- </v>
      </c>
      <c r="G97" s="34">
        <f t="shared" si="13"/>
        <v>0.34904013961605074</v>
      </c>
      <c r="H97" s="34" t="str">
        <f t="shared" si="13"/>
        <v xml:space="preserve"> --- </v>
      </c>
      <c r="I97" s="34" t="str">
        <f t="shared" si="13"/>
        <v xml:space="preserve"> --- </v>
      </c>
      <c r="J97" s="34" t="str">
        <f t="shared" si="13"/>
        <v xml:space="preserve"> --- </v>
      </c>
      <c r="K97" s="34" t="str">
        <f t="shared" si="13"/>
        <v xml:space="preserve"> --- </v>
      </c>
      <c r="L97" s="34">
        <f t="shared" si="13"/>
        <v>-10.970580148474014</v>
      </c>
      <c r="M97" s="34">
        <f t="shared" si="13"/>
        <v>-1.7876593836099204</v>
      </c>
      <c r="N97" s="34">
        <f t="shared" si="13"/>
        <v>55.594850756825565</v>
      </c>
      <c r="O97" s="91" t="str">
        <f t="shared" si="13"/>
        <v xml:space="preserve"> --- </v>
      </c>
      <c r="P97" s="92">
        <f t="shared" si="13"/>
        <v>2.8255213105141621</v>
      </c>
    </row>
    <row r="98" spans="1:16" ht="30" customHeight="1" thickBot="1">
      <c r="A98" s="89" t="s">
        <v>92</v>
      </c>
      <c r="B98" s="94">
        <f>IF(OR(B21=" --- ",B29=" --- ")," --- ",B21/B29*100-100)</f>
        <v>1.9897887816477748</v>
      </c>
      <c r="C98" s="95">
        <f t="shared" ref="C98:P98" si="14">IF(OR(C21=" --- ",C29=" --- ")," --- ",C21/C29*100-100)</f>
        <v>5.2371732817037611</v>
      </c>
      <c r="D98" s="95" t="str">
        <f t="shared" si="14"/>
        <v xml:space="preserve"> --- </v>
      </c>
      <c r="E98" s="95" t="str">
        <f t="shared" si="14"/>
        <v xml:space="preserve"> --- 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 t="str">
        <f t="shared" si="14"/>
        <v xml:space="preserve"> --- </v>
      </c>
      <c r="K98" s="95" t="str">
        <f t="shared" si="14"/>
        <v xml:space="preserve"> --- </v>
      </c>
      <c r="L98" s="95">
        <f t="shared" si="14"/>
        <v>5.6521558700253252</v>
      </c>
      <c r="M98" s="95">
        <f t="shared" si="14"/>
        <v>3.8389886892880867</v>
      </c>
      <c r="N98" s="95">
        <f t="shared" si="14"/>
        <v>-27.921283393379099</v>
      </c>
      <c r="O98" s="96" t="str">
        <f t="shared" si="14"/>
        <v xml:space="preserve"> --- </v>
      </c>
      <c r="P98" s="97">
        <f t="shared" si="14"/>
        <v>-4.7008696259560594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-3403</v>
      </c>
      <c r="C100" s="37">
        <f t="shared" ref="C100:P100" si="15">IF(OR(C13=" --- ",C21=" --- ")," --- ",C13-C21)</f>
        <v>-499</v>
      </c>
      <c r="D100" s="37" t="str">
        <f t="shared" si="15"/>
        <v xml:space="preserve"> --- </v>
      </c>
      <c r="E100" s="37" t="str">
        <f t="shared" si="15"/>
        <v xml:space="preserve"> --- </v>
      </c>
      <c r="F100" s="37" t="str">
        <f t="shared" si="15"/>
        <v xml:space="preserve"> --- </v>
      </c>
      <c r="G100" s="37">
        <f t="shared" si="15"/>
        <v>84</v>
      </c>
      <c r="H100" s="37" t="str">
        <f t="shared" si="15"/>
        <v xml:space="preserve"> --- </v>
      </c>
      <c r="I100" s="37" t="str">
        <f t="shared" si="15"/>
        <v xml:space="preserve"> --- </v>
      </c>
      <c r="J100" s="37" t="str">
        <f t="shared" si="15"/>
        <v xml:space="preserve"> --- </v>
      </c>
      <c r="K100" s="37" t="str">
        <f t="shared" si="15"/>
        <v xml:space="preserve"> --- </v>
      </c>
      <c r="L100" s="37">
        <f t="shared" si="15"/>
        <v>-2793</v>
      </c>
      <c r="M100" s="37">
        <f t="shared" si="15"/>
        <v>-558</v>
      </c>
      <c r="N100" s="37">
        <f t="shared" si="15"/>
        <v>11790</v>
      </c>
      <c r="O100" s="100" t="str">
        <f t="shared" si="15"/>
        <v xml:space="preserve"> --- </v>
      </c>
      <c r="P100" s="101">
        <f t="shared" si="15"/>
        <v>771</v>
      </c>
    </row>
    <row r="101" spans="1:16" ht="30" customHeight="1" thickBot="1">
      <c r="A101" s="98" t="s">
        <v>94</v>
      </c>
      <c r="B101" s="102">
        <f>IF(OR(B21=" --- ",B29=" --- ")," --- ",B21-B29)</f>
        <v>569</v>
      </c>
      <c r="C101" s="103">
        <f t="shared" ref="C101:P101" si="16">IF(OR(C21=" --- ",C29=" --- ")," --- ",C21-C29)</f>
        <v>1623</v>
      </c>
      <c r="D101" s="103" t="str">
        <f t="shared" si="16"/>
        <v xml:space="preserve"> --- </v>
      </c>
      <c r="E101" s="103" t="str">
        <f t="shared" si="16"/>
        <v xml:space="preserve"> --- 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>
        <f t="shared" si="16"/>
        <v>1362</v>
      </c>
      <c r="M101" s="103">
        <f t="shared" si="16"/>
        <v>1154</v>
      </c>
      <c r="N101" s="103">
        <f t="shared" si="16"/>
        <v>-8215</v>
      </c>
      <c r="O101" s="104" t="str">
        <f t="shared" si="16"/>
        <v xml:space="preserve"> --- </v>
      </c>
      <c r="P101" s="105">
        <f t="shared" si="16"/>
        <v>-1346</v>
      </c>
    </row>
    <row r="103" spans="1:16">
      <c r="P103" s="18" t="s">
        <v>113</v>
      </c>
    </row>
    <row r="147" spans="1:16" ht="13.5" thickBot="1">
      <c r="P147" s="18" t="s">
        <v>112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-11.752602275478097</v>
      </c>
      <c r="C150" s="34">
        <f t="shared" ref="C150:P150" si="17">IF(OR(C14=" --- ",C22=" --- ")," --- ",C14/C22*100-100)</f>
        <v>-4.7443126579817232</v>
      </c>
      <c r="D150" s="34" t="str">
        <f t="shared" si="17"/>
        <v xml:space="preserve"> --- </v>
      </c>
      <c r="E150" s="34" t="str">
        <f t="shared" si="17"/>
        <v xml:space="preserve"> --- </v>
      </c>
      <c r="F150" s="34" t="str">
        <f t="shared" si="17"/>
        <v xml:space="preserve"> --- </v>
      </c>
      <c r="G150" s="34">
        <f t="shared" si="17"/>
        <v>-9.2515592515592431</v>
      </c>
      <c r="H150" s="34" t="str">
        <f t="shared" si="17"/>
        <v xml:space="preserve"> --- </v>
      </c>
      <c r="I150" s="34" t="str">
        <f t="shared" si="17"/>
        <v xml:space="preserve"> --- </v>
      </c>
      <c r="J150" s="34" t="str">
        <f t="shared" si="17"/>
        <v xml:space="preserve"> --- </v>
      </c>
      <c r="K150" s="34" t="str">
        <f t="shared" si="17"/>
        <v xml:space="preserve"> --- </v>
      </c>
      <c r="L150" s="34">
        <f t="shared" si="17"/>
        <v>-1.3309845370914104</v>
      </c>
      <c r="M150" s="34">
        <f t="shared" si="17"/>
        <v>19.157007376185462</v>
      </c>
      <c r="N150" s="34">
        <f t="shared" si="17"/>
        <v>-25.816748028539237</v>
      </c>
      <c r="O150" s="91" t="str">
        <f t="shared" si="17"/>
        <v xml:space="preserve"> --- </v>
      </c>
      <c r="P150" s="92">
        <f t="shared" si="17"/>
        <v>-6.4927857935627031</v>
      </c>
    </row>
    <row r="151" spans="1:16" ht="30" customHeight="1" thickBot="1">
      <c r="A151" s="89" t="s">
        <v>98</v>
      </c>
      <c r="B151" s="94">
        <f>IF(OR(B22=" --- ",B30=" --- ")," --- ",B22/B30*100-100)</f>
        <v>17.324623686452711</v>
      </c>
      <c r="C151" s="95">
        <f t="shared" ref="C151:P151" si="18">IF(OR(C22=" --- ",C30=" --- ")," --- ",C22/C30*100-100)</f>
        <v>4.6814573580297179</v>
      </c>
      <c r="D151" s="95" t="str">
        <f t="shared" si="18"/>
        <v xml:space="preserve"> --- </v>
      </c>
      <c r="E151" s="95" t="str">
        <f t="shared" si="18"/>
        <v xml:space="preserve"> --- 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 t="str">
        <f t="shared" si="18"/>
        <v xml:space="preserve"> --- </v>
      </c>
      <c r="K151" s="95" t="str">
        <f t="shared" si="18"/>
        <v xml:space="preserve"> --- </v>
      </c>
      <c r="L151" s="95">
        <f t="shared" si="18"/>
        <v>9.6822670674109048</v>
      </c>
      <c r="M151" s="95">
        <f t="shared" si="18"/>
        <v>3.829321663019698</v>
      </c>
      <c r="N151" s="95">
        <f t="shared" si="18"/>
        <v>2.7788498649170066</v>
      </c>
      <c r="O151" s="96" t="str">
        <f t="shared" si="18"/>
        <v xml:space="preserve"> --- </v>
      </c>
      <c r="P151" s="97">
        <f t="shared" si="18"/>
        <v>2.52228333017257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-971</v>
      </c>
      <c r="C153" s="37">
        <f t="shared" ref="C153:P153" si="19">IF(OR(C14=" --- ",C22=" --- ")," --- ",C14-C22)</f>
        <v>-244</v>
      </c>
      <c r="D153" s="37" t="str">
        <f t="shared" si="19"/>
        <v xml:space="preserve"> --- </v>
      </c>
      <c r="E153" s="37" t="str">
        <f t="shared" si="19"/>
        <v xml:space="preserve"> --- </v>
      </c>
      <c r="F153" s="37" t="str">
        <f t="shared" si="19"/>
        <v xml:space="preserve"> --- </v>
      </c>
      <c r="G153" s="37">
        <f t="shared" si="19"/>
        <v>-356</v>
      </c>
      <c r="H153" s="37" t="str">
        <f t="shared" si="19"/>
        <v xml:space="preserve"> --- </v>
      </c>
      <c r="I153" s="37" t="str">
        <f t="shared" si="19"/>
        <v xml:space="preserve"> --- </v>
      </c>
      <c r="J153" s="37" t="str">
        <f t="shared" si="19"/>
        <v xml:space="preserve"> --- </v>
      </c>
      <c r="K153" s="37" t="str">
        <f t="shared" si="19"/>
        <v xml:space="preserve"> --- </v>
      </c>
      <c r="L153" s="37">
        <f t="shared" si="19"/>
        <v>-68</v>
      </c>
      <c r="M153" s="37">
        <f t="shared" si="19"/>
        <v>909</v>
      </c>
      <c r="N153" s="37">
        <f t="shared" si="19"/>
        <v>-1375</v>
      </c>
      <c r="O153" s="100" t="str">
        <f t="shared" si="19"/>
        <v xml:space="preserve"> --- </v>
      </c>
      <c r="P153" s="101">
        <f t="shared" si="19"/>
        <v>-351</v>
      </c>
    </row>
    <row r="154" spans="1:16" ht="30" customHeight="1" thickBot="1">
      <c r="A154" s="98" t="s">
        <v>100</v>
      </c>
      <c r="B154" s="102">
        <f>IF(OR(B22=" --- ",B30=" --- ")," --- ",B22-B30)</f>
        <v>1220</v>
      </c>
      <c r="C154" s="103">
        <f t="shared" ref="C154:P154" si="20">IF(OR(C22=" --- ",C30=" --- ")," --- ",C22-C30)</f>
        <v>230</v>
      </c>
      <c r="D154" s="103" t="str">
        <f t="shared" si="20"/>
        <v xml:space="preserve"> --- </v>
      </c>
      <c r="E154" s="103" t="str">
        <f t="shared" si="20"/>
        <v xml:space="preserve"> --- 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>
        <f t="shared" si="20"/>
        <v>451</v>
      </c>
      <c r="M154" s="103">
        <f t="shared" si="20"/>
        <v>175</v>
      </c>
      <c r="N154" s="103">
        <f t="shared" si="20"/>
        <v>144</v>
      </c>
      <c r="O154" s="104" t="str">
        <f t="shared" si="20"/>
        <v xml:space="preserve"> --- </v>
      </c>
      <c r="P154" s="105">
        <f t="shared" si="20"/>
        <v>133</v>
      </c>
    </row>
    <row r="156" spans="1:16">
      <c r="P156" s="18" t="s">
        <v>111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79" priority="9" stopIfTrue="1">
      <formula>B9&gt;B17</formula>
    </cfRule>
    <cfRule type="expression" dxfId="78" priority="10" stopIfTrue="1">
      <formula>B9&lt;B17</formula>
    </cfRule>
  </conditionalFormatting>
  <conditionalFormatting sqref="C9:E9">
    <cfRule type="expression" dxfId="77" priority="7" stopIfTrue="1">
      <formula>C9&gt;C17</formula>
    </cfRule>
    <cfRule type="expression" dxfId="76" priority="8" stopIfTrue="1">
      <formula>C9&lt;C17</formula>
    </cfRule>
  </conditionalFormatting>
  <conditionalFormatting sqref="B10">
    <cfRule type="expression" dxfId="75" priority="5" stopIfTrue="1">
      <formula>B10&gt;B18</formula>
    </cfRule>
    <cfRule type="expression" dxfId="74" priority="6" stopIfTrue="1">
      <formula>B10&lt;B18</formula>
    </cfRule>
  </conditionalFormatting>
  <conditionalFormatting sqref="C9:O9">
    <cfRule type="expression" dxfId="73" priority="3" stopIfTrue="1">
      <formula>C9&gt;C17</formula>
    </cfRule>
    <cfRule type="expression" dxfId="72" priority="4" stopIfTrue="1">
      <formula>C9&lt;C17</formula>
    </cfRule>
  </conditionalFormatting>
  <conditionalFormatting sqref="C10:O10">
    <cfRule type="expression" dxfId="71" priority="1" stopIfTrue="1">
      <formula>C10&gt;C18</formula>
    </cfRule>
    <cfRule type="expression" dxfId="7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0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1" t="s">
        <v>57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42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12.3</v>
      </c>
      <c r="C9" s="43">
        <v>0</v>
      </c>
      <c r="D9" s="43">
        <v>0</v>
      </c>
      <c r="E9" s="43">
        <v>13.13</v>
      </c>
      <c r="F9" s="43">
        <v>10.72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11.346831999999999</v>
      </c>
      <c r="M9" s="43">
        <v>0</v>
      </c>
      <c r="N9" s="43">
        <v>0</v>
      </c>
      <c r="O9" s="72">
        <v>9.31</v>
      </c>
      <c r="P9" s="56">
        <f t="shared" ref="P9:P12" si="0">SUM(B9:O9)/COUNTIF(B9:O9,"&gt;0")</f>
        <v>11.3613664</v>
      </c>
    </row>
    <row r="10" spans="1:33" s="27" customFormat="1" ht="30" customHeight="1">
      <c r="A10" s="26" t="s">
        <v>30</v>
      </c>
      <c r="B10" s="64">
        <v>38</v>
      </c>
      <c r="C10" s="44">
        <v>0</v>
      </c>
      <c r="D10" s="44">
        <v>0</v>
      </c>
      <c r="E10" s="44">
        <v>53</v>
      </c>
      <c r="F10" s="44">
        <v>41.31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34.729999999999997</v>
      </c>
      <c r="M10" s="44">
        <v>0</v>
      </c>
      <c r="N10" s="44">
        <v>0</v>
      </c>
      <c r="O10" s="73">
        <v>39.770000000000003</v>
      </c>
      <c r="P10" s="49">
        <f t="shared" si="0"/>
        <v>41.362000000000002</v>
      </c>
    </row>
    <row r="11" spans="1:33" s="39" customFormat="1" ht="30" customHeight="1">
      <c r="A11" s="28" t="s">
        <v>29</v>
      </c>
      <c r="B11" s="65">
        <v>25762</v>
      </c>
      <c r="C11" s="45">
        <v>0</v>
      </c>
      <c r="D11" s="45">
        <v>0</v>
      </c>
      <c r="E11" s="45">
        <v>25500</v>
      </c>
      <c r="F11" s="45">
        <v>24400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25176</v>
      </c>
      <c r="M11" s="45">
        <v>0</v>
      </c>
      <c r="N11" s="45">
        <v>0</v>
      </c>
      <c r="O11" s="74">
        <v>24943</v>
      </c>
      <c r="P11" s="50">
        <f t="shared" si="0"/>
        <v>25156.2</v>
      </c>
    </row>
    <row r="12" spans="1:33" s="62" customFormat="1" ht="30" customHeight="1" thickBot="1">
      <c r="A12" s="29" t="s">
        <v>31</v>
      </c>
      <c r="B12" s="66">
        <v>15323</v>
      </c>
      <c r="C12" s="46">
        <v>0</v>
      </c>
      <c r="D12" s="46">
        <v>0</v>
      </c>
      <c r="E12" s="46">
        <v>13770</v>
      </c>
      <c r="F12" s="46">
        <v>13900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14589</v>
      </c>
      <c r="M12" s="46">
        <v>0</v>
      </c>
      <c r="N12" s="46">
        <v>0</v>
      </c>
      <c r="O12" s="75">
        <v>14017</v>
      </c>
      <c r="P12" s="51">
        <f t="shared" si="0"/>
        <v>14319.8</v>
      </c>
    </row>
    <row r="13" spans="1:33" s="39" customFormat="1" ht="30" customHeight="1" thickBot="1">
      <c r="A13" s="30" t="s">
        <v>102</v>
      </c>
      <c r="B13" s="31">
        <f>IF(B9=0," --- ",ROUND(12*(1/B9*B11),))</f>
        <v>25134</v>
      </c>
      <c r="C13" s="31" t="str">
        <f t="shared" ref="C13:O14" si="1">IF(C9=0," --- ",ROUND(12*(1/C9*C11),))</f>
        <v xml:space="preserve"> --- </v>
      </c>
      <c r="D13" s="31" t="str">
        <f t="shared" si="1"/>
        <v xml:space="preserve"> --- </v>
      </c>
      <c r="E13" s="31">
        <f t="shared" si="1"/>
        <v>23305</v>
      </c>
      <c r="F13" s="31">
        <f t="shared" si="1"/>
        <v>27313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 t="str">
        <f t="shared" si="1"/>
        <v xml:space="preserve"> --- </v>
      </c>
      <c r="K13" s="31" t="str">
        <f>IF(K9=0," --- ",ROUND(12*(1/K9*K11)+Q38,))</f>
        <v xml:space="preserve"> --- </v>
      </c>
      <c r="L13" s="31">
        <f t="shared" si="1"/>
        <v>26625</v>
      </c>
      <c r="M13" s="31" t="str">
        <f t="shared" si="1"/>
        <v xml:space="preserve"> --- </v>
      </c>
      <c r="N13" s="31" t="str">
        <f t="shared" si="1"/>
        <v xml:space="preserve"> --- </v>
      </c>
      <c r="O13" s="76">
        <f t="shared" si="1"/>
        <v>32150</v>
      </c>
      <c r="P13" s="77">
        <f>ROUND(SUM(B13:O13)/COUNTIF(B13:O13,"&gt;0"),)</f>
        <v>26905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4839</v>
      </c>
      <c r="C14" s="67" t="str">
        <f t="shared" si="1"/>
        <v xml:space="preserve"> --- </v>
      </c>
      <c r="D14" s="67" t="str">
        <f t="shared" si="1"/>
        <v xml:space="preserve"> --- </v>
      </c>
      <c r="E14" s="67">
        <f t="shared" si="1"/>
        <v>3118</v>
      </c>
      <c r="F14" s="67">
        <f t="shared" si="1"/>
        <v>4038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 t="str">
        <f t="shared" si="1"/>
        <v xml:space="preserve"> --- </v>
      </c>
      <c r="K14" s="67" t="str">
        <f t="shared" si="1"/>
        <v xml:space="preserve"> --- </v>
      </c>
      <c r="L14" s="67">
        <f t="shared" si="1"/>
        <v>5041</v>
      </c>
      <c r="M14" s="67" t="str">
        <f t="shared" si="1"/>
        <v xml:space="preserve"> --- </v>
      </c>
      <c r="N14" s="67" t="str">
        <f t="shared" si="1"/>
        <v xml:space="preserve"> --- </v>
      </c>
      <c r="O14" s="79">
        <f t="shared" si="1"/>
        <v>4229</v>
      </c>
      <c r="P14" s="77">
        <f>ROUND(SUM(B14:O14)/COUNTIF(B14:O14,"&gt;0"),)</f>
        <v>4253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29973</v>
      </c>
      <c r="C15" s="67" t="str">
        <f t="shared" ref="C15:P15" si="2">IF(C9=0," --- ",C13+C14)</f>
        <v xml:space="preserve"> --- </v>
      </c>
      <c r="D15" s="67" t="str">
        <f t="shared" si="2"/>
        <v xml:space="preserve"> --- </v>
      </c>
      <c r="E15" s="67">
        <f t="shared" si="2"/>
        <v>26423</v>
      </c>
      <c r="F15" s="67">
        <f t="shared" si="2"/>
        <v>31351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 t="str">
        <f t="shared" si="2"/>
        <v xml:space="preserve"> --- </v>
      </c>
      <c r="K15" s="67" t="str">
        <f t="shared" si="2"/>
        <v xml:space="preserve"> --- </v>
      </c>
      <c r="L15" s="67">
        <f t="shared" si="2"/>
        <v>31666</v>
      </c>
      <c r="M15" s="67" t="str">
        <f t="shared" si="2"/>
        <v xml:space="preserve"> --- </v>
      </c>
      <c r="N15" s="67" t="str">
        <f t="shared" si="2"/>
        <v xml:space="preserve"> --- </v>
      </c>
      <c r="O15" s="79">
        <f t="shared" si="2"/>
        <v>36379</v>
      </c>
      <c r="P15" s="77">
        <f t="shared" si="2"/>
        <v>31158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11.8</v>
      </c>
      <c r="C17" s="43">
        <v>0</v>
      </c>
      <c r="D17" s="43">
        <v>0</v>
      </c>
      <c r="E17" s="43">
        <v>13.13</v>
      </c>
      <c r="F17" s="43">
        <v>10.72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11.346831999999999</v>
      </c>
      <c r="M17" s="43">
        <v>0</v>
      </c>
      <c r="N17" s="43">
        <v>0</v>
      </c>
      <c r="O17" s="72">
        <v>6.8</v>
      </c>
      <c r="P17" s="83">
        <f t="shared" ref="P17:P20" si="3">SUM(B17:O17)/COUNTIF(B17:O17,"&gt;0")</f>
        <v>10.759366399999999</v>
      </c>
      <c r="R17" s="84"/>
      <c r="S17" s="84"/>
    </row>
    <row r="18" spans="1:23" s="27" customFormat="1" ht="30" customHeight="1">
      <c r="A18" s="26" t="s">
        <v>30</v>
      </c>
      <c r="B18" s="59">
        <v>38</v>
      </c>
      <c r="C18" s="44">
        <v>0</v>
      </c>
      <c r="D18" s="44">
        <v>0</v>
      </c>
      <c r="E18" s="44">
        <v>53</v>
      </c>
      <c r="F18" s="44">
        <v>40.950000000000003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34.049999999999997</v>
      </c>
      <c r="M18" s="44">
        <v>0</v>
      </c>
      <c r="N18" s="44">
        <v>0</v>
      </c>
      <c r="O18" s="73">
        <v>39.770000000000003</v>
      </c>
      <c r="P18" s="85">
        <f t="shared" si="3"/>
        <v>41.154000000000003</v>
      </c>
      <c r="R18" s="84"/>
      <c r="S18" s="84"/>
    </row>
    <row r="19" spans="1:23" s="39" customFormat="1" ht="30" customHeight="1">
      <c r="A19" s="28" t="s">
        <v>29</v>
      </c>
      <c r="B19" s="60">
        <v>25762</v>
      </c>
      <c r="C19" s="45">
        <v>0</v>
      </c>
      <c r="D19" s="45">
        <v>0</v>
      </c>
      <c r="E19" s="45">
        <v>25600</v>
      </c>
      <c r="F19" s="45">
        <v>24300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25410</v>
      </c>
      <c r="M19" s="45">
        <v>0</v>
      </c>
      <c r="N19" s="45">
        <v>0</v>
      </c>
      <c r="O19" s="74">
        <v>25068</v>
      </c>
      <c r="P19" s="86">
        <f t="shared" si="3"/>
        <v>25228</v>
      </c>
      <c r="R19" s="84"/>
      <c r="S19" s="84"/>
    </row>
    <row r="20" spans="1:23" s="62" customFormat="1" ht="30" customHeight="1" thickBot="1">
      <c r="A20" s="29" t="s">
        <v>31</v>
      </c>
      <c r="B20" s="61">
        <v>17363</v>
      </c>
      <c r="C20" s="46">
        <v>0</v>
      </c>
      <c r="D20" s="46">
        <v>0</v>
      </c>
      <c r="E20" s="46">
        <v>15300</v>
      </c>
      <c r="F20" s="46">
        <v>14200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14497</v>
      </c>
      <c r="M20" s="46">
        <v>0</v>
      </c>
      <c r="N20" s="46">
        <v>0</v>
      </c>
      <c r="O20" s="75">
        <v>15488</v>
      </c>
      <c r="P20" s="87">
        <f t="shared" si="3"/>
        <v>15369.6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26199</v>
      </c>
      <c r="C21" s="31" t="str">
        <f t="shared" ref="C21:O22" si="4">IF(C17=0," --- ",ROUND(12*(1/C17*C19),))</f>
        <v xml:space="preserve"> --- </v>
      </c>
      <c r="D21" s="31" t="str">
        <f t="shared" si="4"/>
        <v xml:space="preserve"> --- </v>
      </c>
      <c r="E21" s="31">
        <f t="shared" si="4"/>
        <v>23397</v>
      </c>
      <c r="F21" s="31">
        <f t="shared" si="4"/>
        <v>27201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 t="str">
        <f t="shared" si="4"/>
        <v xml:space="preserve"> --- </v>
      </c>
      <c r="K21" s="31" t="str">
        <f t="shared" si="4"/>
        <v xml:space="preserve"> --- </v>
      </c>
      <c r="L21" s="31">
        <f t="shared" si="4"/>
        <v>26873</v>
      </c>
      <c r="M21" s="31" t="str">
        <f t="shared" si="4"/>
        <v xml:space="preserve"> --- </v>
      </c>
      <c r="N21" s="31" t="str">
        <f t="shared" si="4"/>
        <v xml:space="preserve"> --- </v>
      </c>
      <c r="O21" s="76">
        <f t="shared" si="4"/>
        <v>44238</v>
      </c>
      <c r="P21" s="77">
        <f>ROUND(SUM(B21:O21)/COUNTIF(B21:O21,"&gt;0"),)</f>
        <v>29582</v>
      </c>
    </row>
    <row r="22" spans="1:23" s="62" customFormat="1" ht="30" customHeight="1" thickBot="1">
      <c r="A22" s="30" t="s">
        <v>103</v>
      </c>
      <c r="B22" s="67">
        <f>IF(B18=0," --- ",ROUND(12*(1/B18*B20),))</f>
        <v>5483</v>
      </c>
      <c r="C22" s="67" t="str">
        <f t="shared" si="4"/>
        <v xml:space="preserve"> --- </v>
      </c>
      <c r="D22" s="67" t="str">
        <f t="shared" si="4"/>
        <v xml:space="preserve"> --- </v>
      </c>
      <c r="E22" s="67">
        <f t="shared" si="4"/>
        <v>3464</v>
      </c>
      <c r="F22" s="67">
        <f t="shared" si="4"/>
        <v>4161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 t="str">
        <f t="shared" si="4"/>
        <v xml:space="preserve"> --- </v>
      </c>
      <c r="K22" s="67" t="str">
        <f t="shared" si="4"/>
        <v xml:space="preserve"> --- </v>
      </c>
      <c r="L22" s="67">
        <f t="shared" si="4"/>
        <v>5109</v>
      </c>
      <c r="M22" s="67" t="str">
        <f t="shared" si="4"/>
        <v xml:space="preserve"> --- </v>
      </c>
      <c r="N22" s="67" t="str">
        <f t="shared" si="4"/>
        <v xml:space="preserve"> --- </v>
      </c>
      <c r="O22" s="79">
        <f t="shared" si="4"/>
        <v>4673</v>
      </c>
      <c r="P22" s="77">
        <f>ROUND(SUM(B22:O22)/COUNTIF(B22:O22,"&gt;0"),)</f>
        <v>4578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31682</v>
      </c>
      <c r="C23" s="67" t="str">
        <f t="shared" si="5"/>
        <v xml:space="preserve"> --- </v>
      </c>
      <c r="D23" s="67" t="str">
        <f t="shared" si="5"/>
        <v xml:space="preserve"> --- </v>
      </c>
      <c r="E23" s="67">
        <f t="shared" si="5"/>
        <v>26861</v>
      </c>
      <c r="F23" s="67">
        <f t="shared" si="5"/>
        <v>31362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 t="str">
        <f t="shared" si="5"/>
        <v xml:space="preserve"> --- </v>
      </c>
      <c r="K23" s="67" t="str">
        <f t="shared" si="5"/>
        <v xml:space="preserve"> --- </v>
      </c>
      <c r="L23" s="67">
        <f t="shared" si="5"/>
        <v>31982</v>
      </c>
      <c r="M23" s="67" t="str">
        <f t="shared" si="5"/>
        <v xml:space="preserve"> --- </v>
      </c>
      <c r="N23" s="67" t="str">
        <f t="shared" si="5"/>
        <v xml:space="preserve"> --- </v>
      </c>
      <c r="O23" s="79">
        <f t="shared" si="5"/>
        <v>48911</v>
      </c>
      <c r="P23" s="77">
        <f t="shared" si="5"/>
        <v>34160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9.1999999999999993</v>
      </c>
      <c r="C25" s="43">
        <v>0</v>
      </c>
      <c r="D25" s="43">
        <v>0</v>
      </c>
      <c r="E25" s="43">
        <v>13.13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11.346831999999999</v>
      </c>
      <c r="M25" s="43">
        <v>0</v>
      </c>
      <c r="N25" s="43">
        <v>0</v>
      </c>
      <c r="O25" s="72">
        <v>10.23</v>
      </c>
      <c r="P25" s="83">
        <f t="shared" ref="P25:P28" si="6">SUM(B25:O25)/COUNTIF(B25:O25,"&gt;0")</f>
        <v>10.976707999999999</v>
      </c>
      <c r="R25" s="84"/>
      <c r="S25" s="84"/>
    </row>
    <row r="26" spans="1:23" s="27" customFormat="1" ht="30" customHeight="1">
      <c r="A26" s="26" t="s">
        <v>30</v>
      </c>
      <c r="B26" s="59">
        <v>28.5</v>
      </c>
      <c r="C26" s="44">
        <v>0</v>
      </c>
      <c r="D26" s="44">
        <v>0</v>
      </c>
      <c r="E26" s="44">
        <v>53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34.049999999999997</v>
      </c>
      <c r="M26" s="44">
        <v>0</v>
      </c>
      <c r="N26" s="44">
        <v>0</v>
      </c>
      <c r="O26" s="73">
        <v>39.770000000000003</v>
      </c>
      <c r="P26" s="85">
        <f t="shared" si="6"/>
        <v>38.83</v>
      </c>
      <c r="R26" s="84"/>
      <c r="S26" s="84"/>
    </row>
    <row r="27" spans="1:23" s="39" customFormat="1" ht="30" customHeight="1">
      <c r="A27" s="28" t="s">
        <v>29</v>
      </c>
      <c r="B27" s="60">
        <v>25016.065000000002</v>
      </c>
      <c r="C27" s="45">
        <v>0</v>
      </c>
      <c r="D27" s="45">
        <v>0</v>
      </c>
      <c r="E27" s="45">
        <v>24620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24050</v>
      </c>
      <c r="M27" s="45">
        <v>0</v>
      </c>
      <c r="N27" s="45">
        <v>0</v>
      </c>
      <c r="O27" s="74">
        <v>23970</v>
      </c>
      <c r="P27" s="86">
        <f t="shared" si="6"/>
        <v>24414.016250000001</v>
      </c>
      <c r="R27" s="84"/>
      <c r="S27" s="84"/>
    </row>
    <row r="28" spans="1:23" s="62" customFormat="1" ht="30" customHeight="1" thickBot="1">
      <c r="A28" s="29" t="s">
        <v>31</v>
      </c>
      <c r="B28" s="61">
        <v>14993.375</v>
      </c>
      <c r="C28" s="46">
        <v>0</v>
      </c>
      <c r="D28" s="46">
        <v>0</v>
      </c>
      <c r="E28" s="46">
        <v>12880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13217</v>
      </c>
      <c r="M28" s="46">
        <v>0</v>
      </c>
      <c r="N28" s="46">
        <v>0</v>
      </c>
      <c r="O28" s="75">
        <v>12740</v>
      </c>
      <c r="P28" s="87">
        <f t="shared" si="6"/>
        <v>13457.59375</v>
      </c>
      <c r="R28" s="84"/>
      <c r="S28" s="84"/>
    </row>
    <row r="29" spans="1:23" s="62" customFormat="1" ht="30" customHeight="1" thickBot="1">
      <c r="A29" s="30" t="s">
        <v>102</v>
      </c>
      <c r="B29" s="31">
        <f>IF(B25=0," --- ",ROUND(12*(1/B25*B27),))</f>
        <v>32630</v>
      </c>
      <c r="C29" s="31" t="str">
        <f t="shared" ref="C29:O30" si="7">IF(C25=0," --- ",ROUND(12*(1/C25*C27),))</f>
        <v xml:space="preserve"> --- </v>
      </c>
      <c r="D29" s="31" t="str">
        <f t="shared" si="7"/>
        <v xml:space="preserve"> --- </v>
      </c>
      <c r="E29" s="31">
        <f t="shared" si="7"/>
        <v>22501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 t="str">
        <f t="shared" si="7"/>
        <v xml:space="preserve"> --- </v>
      </c>
      <c r="K29" s="31" t="str">
        <f t="shared" si="7"/>
        <v xml:space="preserve"> --- </v>
      </c>
      <c r="L29" s="31">
        <f t="shared" si="7"/>
        <v>25434</v>
      </c>
      <c r="M29" s="31" t="str">
        <f t="shared" si="7"/>
        <v xml:space="preserve"> --- </v>
      </c>
      <c r="N29" s="31" t="str">
        <f t="shared" si="7"/>
        <v xml:space="preserve"> --- </v>
      </c>
      <c r="O29" s="76">
        <f t="shared" si="7"/>
        <v>28117</v>
      </c>
      <c r="P29" s="77">
        <f>ROUND(SUM(B29:O29)/COUNTIF(B29:O29,"&gt;0"),)</f>
        <v>27171</v>
      </c>
    </row>
    <row r="30" spans="1:23" s="62" customFormat="1" ht="30" customHeight="1" thickBot="1">
      <c r="A30" s="30" t="s">
        <v>103</v>
      </c>
      <c r="B30" s="67">
        <f>IF(B26=0," --- ",ROUND(12*(1/B26*B28),))</f>
        <v>6313</v>
      </c>
      <c r="C30" s="67" t="str">
        <f t="shared" si="7"/>
        <v xml:space="preserve"> --- </v>
      </c>
      <c r="D30" s="67" t="str">
        <f t="shared" si="7"/>
        <v xml:space="preserve"> --- </v>
      </c>
      <c r="E30" s="67">
        <f t="shared" si="7"/>
        <v>2916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 t="str">
        <f t="shared" si="7"/>
        <v xml:space="preserve"> --- </v>
      </c>
      <c r="K30" s="67" t="str">
        <f t="shared" si="7"/>
        <v xml:space="preserve"> --- </v>
      </c>
      <c r="L30" s="67">
        <f t="shared" si="7"/>
        <v>4658</v>
      </c>
      <c r="M30" s="67" t="str">
        <f t="shared" si="7"/>
        <v xml:space="preserve"> --- </v>
      </c>
      <c r="N30" s="67" t="str">
        <f t="shared" si="7"/>
        <v xml:space="preserve"> --- </v>
      </c>
      <c r="O30" s="79">
        <f t="shared" si="7"/>
        <v>3844</v>
      </c>
      <c r="P30" s="77">
        <f>ROUND(SUM(B30:O30)/COUNTIF(B30:O30,"&gt;0"),)</f>
        <v>4433</v>
      </c>
    </row>
    <row r="31" spans="1:23" s="39" customFormat="1" ht="30" customHeight="1" thickBot="1">
      <c r="A31" s="30" t="s">
        <v>104</v>
      </c>
      <c r="B31" s="67">
        <f t="shared" ref="B31:P31" si="8">IF(B25=0," --- ",B29+B30)</f>
        <v>38943</v>
      </c>
      <c r="C31" s="67" t="str">
        <f t="shared" si="8"/>
        <v xml:space="preserve"> --- </v>
      </c>
      <c r="D31" s="67" t="str">
        <f t="shared" si="8"/>
        <v xml:space="preserve"> --- </v>
      </c>
      <c r="E31" s="67">
        <f t="shared" si="8"/>
        <v>25417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 t="str">
        <f t="shared" si="8"/>
        <v xml:space="preserve"> --- </v>
      </c>
      <c r="K31" s="67" t="str">
        <f t="shared" si="8"/>
        <v xml:space="preserve"> --- </v>
      </c>
      <c r="L31" s="67">
        <f t="shared" si="8"/>
        <v>30092</v>
      </c>
      <c r="M31" s="67" t="str">
        <f t="shared" si="8"/>
        <v xml:space="preserve"> --- </v>
      </c>
      <c r="N31" s="67" t="str">
        <f t="shared" si="8"/>
        <v xml:space="preserve"> --- </v>
      </c>
      <c r="O31" s="79">
        <f t="shared" si="8"/>
        <v>31961</v>
      </c>
      <c r="P31" s="77">
        <f t="shared" si="8"/>
        <v>31604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-5.3942301622372355</v>
      </c>
      <c r="C33" s="34" t="str">
        <f t="shared" ref="C33:P33" si="9">IF(OR(C15=" --- ",C23=" --- ")," --- ",C15/C23*100-100)</f>
        <v xml:space="preserve"> --- </v>
      </c>
      <c r="D33" s="34" t="str">
        <f t="shared" si="9"/>
        <v xml:space="preserve"> --- </v>
      </c>
      <c r="E33" s="34">
        <f t="shared" si="9"/>
        <v>-1.6306168794907023</v>
      </c>
      <c r="F33" s="34">
        <f t="shared" si="9"/>
        <v>-3.5074293731270245E-2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 t="str">
        <f t="shared" si="9"/>
        <v xml:space="preserve"> --- </v>
      </c>
      <c r="K33" s="34" t="str">
        <f t="shared" si="9"/>
        <v xml:space="preserve"> --- </v>
      </c>
      <c r="L33" s="34">
        <f t="shared" si="9"/>
        <v>-0.9880557813770281</v>
      </c>
      <c r="M33" s="34" t="str">
        <f t="shared" si="9"/>
        <v xml:space="preserve"> --- </v>
      </c>
      <c r="N33" s="34" t="str">
        <f t="shared" si="9"/>
        <v xml:space="preserve"> --- </v>
      </c>
      <c r="O33" s="91">
        <f t="shared" si="9"/>
        <v>-25.6220482100141</v>
      </c>
      <c r="P33" s="92">
        <f t="shared" si="9"/>
        <v>-8.7880562060889957</v>
      </c>
      <c r="Q33" s="93"/>
    </row>
    <row r="34" spans="1:17" s="35" customFormat="1" ht="30" customHeight="1" thickBot="1">
      <c r="A34" s="89" t="s">
        <v>60</v>
      </c>
      <c r="B34" s="94">
        <f>IF(OR(B23=" --- ",B31=" --- ")," --- ",B23/B31*100-100)</f>
        <v>-18.645199393986076</v>
      </c>
      <c r="C34" s="95" t="str">
        <f t="shared" ref="C34:P34" si="10">IF(OR(C23=" --- ",C31=" --- ")," --- ",C23/C31*100-100)</f>
        <v xml:space="preserve"> --- </v>
      </c>
      <c r="D34" s="95" t="str">
        <f t="shared" si="10"/>
        <v xml:space="preserve"> --- </v>
      </c>
      <c r="E34" s="95">
        <f t="shared" si="10"/>
        <v>5.6812369673840237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 t="str">
        <f t="shared" si="10"/>
        <v xml:space="preserve"> --- </v>
      </c>
      <c r="K34" s="95" t="str">
        <f t="shared" si="10"/>
        <v xml:space="preserve"> --- </v>
      </c>
      <c r="L34" s="95">
        <f t="shared" si="10"/>
        <v>6.2807390668616137</v>
      </c>
      <c r="M34" s="95" t="str">
        <f t="shared" si="10"/>
        <v xml:space="preserve"> --- </v>
      </c>
      <c r="N34" s="95" t="str">
        <f t="shared" si="10"/>
        <v xml:space="preserve"> --- </v>
      </c>
      <c r="O34" s="96">
        <f t="shared" si="10"/>
        <v>53.033384437282933</v>
      </c>
      <c r="P34" s="97">
        <f t="shared" si="10"/>
        <v>8.0875838501455348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-1709</v>
      </c>
      <c r="C36" s="37" t="str">
        <f t="shared" ref="C36:P36" si="11">IF(OR(C15=" --- ",C23=" --- ")," --- ",C15-C23)</f>
        <v xml:space="preserve"> --- </v>
      </c>
      <c r="D36" s="37" t="str">
        <f t="shared" si="11"/>
        <v xml:space="preserve"> --- </v>
      </c>
      <c r="E36" s="37">
        <f t="shared" si="11"/>
        <v>-438</v>
      </c>
      <c r="F36" s="37">
        <f t="shared" si="11"/>
        <v>-11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 t="str">
        <f t="shared" si="11"/>
        <v xml:space="preserve"> --- </v>
      </c>
      <c r="K36" s="37" t="str">
        <f t="shared" si="11"/>
        <v xml:space="preserve"> --- </v>
      </c>
      <c r="L36" s="37">
        <f t="shared" si="11"/>
        <v>-316</v>
      </c>
      <c r="M36" s="37" t="str">
        <f t="shared" si="11"/>
        <v xml:space="preserve"> --- </v>
      </c>
      <c r="N36" s="37" t="str">
        <f t="shared" si="11"/>
        <v xml:space="preserve"> --- </v>
      </c>
      <c r="O36" s="100">
        <f t="shared" si="11"/>
        <v>-12532</v>
      </c>
      <c r="P36" s="101">
        <f t="shared" si="11"/>
        <v>-3002</v>
      </c>
    </row>
    <row r="37" spans="1:17" s="35" customFormat="1" ht="30" customHeight="1" thickBot="1">
      <c r="A37" s="98" t="s">
        <v>61</v>
      </c>
      <c r="B37" s="102">
        <f>IF(OR(B23=" --- ",B31=" --- ")," --- ",B23-B31)</f>
        <v>-7261</v>
      </c>
      <c r="C37" s="103" t="str">
        <f t="shared" ref="C37:P37" si="12">IF(OR(C23=" --- ",C31=" --- ")," --- ",C23-C31)</f>
        <v xml:space="preserve"> --- </v>
      </c>
      <c r="D37" s="103" t="str">
        <f t="shared" si="12"/>
        <v xml:space="preserve"> --- </v>
      </c>
      <c r="E37" s="103">
        <f t="shared" si="12"/>
        <v>1444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 t="str">
        <f t="shared" si="12"/>
        <v xml:space="preserve"> --- </v>
      </c>
      <c r="K37" s="103" t="str">
        <f t="shared" si="12"/>
        <v xml:space="preserve"> --- </v>
      </c>
      <c r="L37" s="103">
        <f t="shared" si="12"/>
        <v>1890</v>
      </c>
      <c r="M37" s="103" t="str">
        <f t="shared" si="12"/>
        <v xml:space="preserve"> --- </v>
      </c>
      <c r="N37" s="103" t="str">
        <f t="shared" si="12"/>
        <v xml:space="preserve"> --- </v>
      </c>
      <c r="O37" s="104">
        <f t="shared" si="12"/>
        <v>16950</v>
      </c>
      <c r="P37" s="105">
        <f t="shared" si="12"/>
        <v>2556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43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118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-4.0650406504065018</v>
      </c>
      <c r="C97" s="34" t="str">
        <f t="shared" ref="C97:P97" si="13">IF(OR(C13=" --- ",C21=" --- ")," --- ",C13/C21*100-100)</f>
        <v xml:space="preserve"> --- </v>
      </c>
      <c r="D97" s="34" t="str">
        <f t="shared" si="13"/>
        <v xml:space="preserve"> --- </v>
      </c>
      <c r="E97" s="34">
        <f t="shared" si="13"/>
        <v>-0.39321280506048595</v>
      </c>
      <c r="F97" s="34">
        <f t="shared" si="13"/>
        <v>0.41174956803058649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 t="str">
        <f t="shared" si="13"/>
        <v xml:space="preserve"> --- </v>
      </c>
      <c r="K97" s="34" t="str">
        <f t="shared" si="13"/>
        <v xml:space="preserve"> --- </v>
      </c>
      <c r="L97" s="34">
        <f t="shared" si="13"/>
        <v>-0.92285937558143871</v>
      </c>
      <c r="M97" s="34" t="str">
        <f t="shared" si="13"/>
        <v xml:space="preserve"> --- </v>
      </c>
      <c r="N97" s="34" t="str">
        <f t="shared" si="13"/>
        <v xml:space="preserve"> --- </v>
      </c>
      <c r="O97" s="91">
        <f t="shared" si="13"/>
        <v>-27.324924273249238</v>
      </c>
      <c r="P97" s="92">
        <f t="shared" si="13"/>
        <v>-9.0494219457778371</v>
      </c>
    </row>
    <row r="98" spans="1:16" ht="30" customHeight="1" thickBot="1">
      <c r="A98" s="89" t="s">
        <v>92</v>
      </c>
      <c r="B98" s="94">
        <f>IF(OR(B21=" --- ",B29=" --- ")," --- ",B21/B29*100-100)</f>
        <v>-19.708856880171624</v>
      </c>
      <c r="C98" s="95" t="str">
        <f t="shared" ref="C98:P98" si="14">IF(OR(C21=" --- ",C29=" --- ")," --- ",C21/C29*100-100)</f>
        <v xml:space="preserve"> --- </v>
      </c>
      <c r="D98" s="95" t="str">
        <f t="shared" si="14"/>
        <v xml:space="preserve"> --- </v>
      </c>
      <c r="E98" s="95">
        <f t="shared" si="14"/>
        <v>3.9820452424336565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 t="str">
        <f t="shared" si="14"/>
        <v xml:space="preserve"> --- </v>
      </c>
      <c r="K98" s="95" t="str">
        <f t="shared" si="14"/>
        <v xml:space="preserve"> --- </v>
      </c>
      <c r="L98" s="95">
        <f t="shared" si="14"/>
        <v>5.6577809231737035</v>
      </c>
      <c r="M98" s="95" t="str">
        <f t="shared" si="14"/>
        <v xml:space="preserve"> --- </v>
      </c>
      <c r="N98" s="95" t="str">
        <f t="shared" si="14"/>
        <v xml:space="preserve"> --- </v>
      </c>
      <c r="O98" s="96">
        <f t="shared" si="14"/>
        <v>57.335419852758122</v>
      </c>
      <c r="P98" s="97">
        <f t="shared" si="14"/>
        <v>8.8734312318280502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-1065</v>
      </c>
      <c r="C100" s="37" t="str">
        <f t="shared" ref="C100:P100" si="15">IF(OR(C13=" --- ",C21=" --- ")," --- ",C13-C21)</f>
        <v xml:space="preserve"> --- </v>
      </c>
      <c r="D100" s="37" t="str">
        <f t="shared" si="15"/>
        <v xml:space="preserve"> --- </v>
      </c>
      <c r="E100" s="37">
        <f t="shared" si="15"/>
        <v>-92</v>
      </c>
      <c r="F100" s="37">
        <f t="shared" si="15"/>
        <v>112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 t="str">
        <f t="shared" si="15"/>
        <v xml:space="preserve"> --- </v>
      </c>
      <c r="K100" s="37" t="str">
        <f t="shared" si="15"/>
        <v xml:space="preserve"> --- </v>
      </c>
      <c r="L100" s="37">
        <f t="shared" si="15"/>
        <v>-248</v>
      </c>
      <c r="M100" s="37" t="str">
        <f t="shared" si="15"/>
        <v xml:space="preserve"> --- </v>
      </c>
      <c r="N100" s="37" t="str">
        <f t="shared" si="15"/>
        <v xml:space="preserve"> --- </v>
      </c>
      <c r="O100" s="100">
        <f t="shared" si="15"/>
        <v>-12088</v>
      </c>
      <c r="P100" s="101">
        <f t="shared" si="15"/>
        <v>-2677</v>
      </c>
    </row>
    <row r="101" spans="1:16" ht="30" customHeight="1" thickBot="1">
      <c r="A101" s="98" t="s">
        <v>94</v>
      </c>
      <c r="B101" s="102">
        <f>IF(OR(B21=" --- ",B29=" --- ")," --- ",B21-B29)</f>
        <v>-6431</v>
      </c>
      <c r="C101" s="103" t="str">
        <f t="shared" ref="C101:P101" si="16">IF(OR(C21=" --- ",C29=" --- ")," --- ",C21-C29)</f>
        <v xml:space="preserve"> --- </v>
      </c>
      <c r="D101" s="103" t="str">
        <f t="shared" si="16"/>
        <v xml:space="preserve"> --- </v>
      </c>
      <c r="E101" s="103">
        <f t="shared" si="16"/>
        <v>896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>
        <f t="shared" si="16"/>
        <v>1439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>
        <f t="shared" si="16"/>
        <v>16121</v>
      </c>
      <c r="P101" s="105">
        <f t="shared" si="16"/>
        <v>2411</v>
      </c>
    </row>
    <row r="103" spans="1:16">
      <c r="P103" s="18" t="s">
        <v>117</v>
      </c>
    </row>
    <row r="147" spans="1:16" ht="13.5" thickBot="1">
      <c r="P147" s="18" t="s">
        <v>116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-11.745394856830202</v>
      </c>
      <c r="C150" s="34" t="str">
        <f t="shared" ref="C150:P150" si="17">IF(OR(C14=" --- ",C22=" --- ")," --- ",C14/C22*100-100)</f>
        <v xml:space="preserve"> --- </v>
      </c>
      <c r="D150" s="34" t="str">
        <f t="shared" si="17"/>
        <v xml:space="preserve"> --- </v>
      </c>
      <c r="E150" s="34">
        <f t="shared" si="17"/>
        <v>-9.988452655889148</v>
      </c>
      <c r="F150" s="34">
        <f t="shared" si="17"/>
        <v>-2.9560201874549392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 t="str">
        <f t="shared" si="17"/>
        <v xml:space="preserve"> --- </v>
      </c>
      <c r="K150" s="34" t="str">
        <f t="shared" si="17"/>
        <v xml:space="preserve"> --- </v>
      </c>
      <c r="L150" s="34">
        <f t="shared" si="17"/>
        <v>-1.3309845370914104</v>
      </c>
      <c r="M150" s="34" t="str">
        <f t="shared" si="17"/>
        <v xml:space="preserve"> --- </v>
      </c>
      <c r="N150" s="34" t="str">
        <f t="shared" si="17"/>
        <v xml:space="preserve"> --- </v>
      </c>
      <c r="O150" s="91">
        <f t="shared" si="17"/>
        <v>-9.5013909693986704</v>
      </c>
      <c r="P150" s="92">
        <f t="shared" si="17"/>
        <v>-7.0991699432066468</v>
      </c>
    </row>
    <row r="151" spans="1:16" ht="30" customHeight="1" thickBot="1">
      <c r="A151" s="89" t="s">
        <v>98</v>
      </c>
      <c r="B151" s="94">
        <f>IF(OR(B22=" --- ",B30=" --- ")," --- ",B22/B30*100-100)</f>
        <v>-13.147473467448123</v>
      </c>
      <c r="C151" s="95" t="str">
        <f t="shared" ref="C151:P151" si="18">IF(OR(C22=" --- ",C30=" --- ")," --- ",C22/C30*100-100)</f>
        <v xml:space="preserve"> --- </v>
      </c>
      <c r="D151" s="95" t="str">
        <f t="shared" si="18"/>
        <v xml:space="preserve"> --- </v>
      </c>
      <c r="E151" s="95">
        <f t="shared" si="18"/>
        <v>18.792866941015092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 t="str">
        <f t="shared" si="18"/>
        <v xml:space="preserve"> --- </v>
      </c>
      <c r="K151" s="95" t="str">
        <f t="shared" si="18"/>
        <v xml:space="preserve"> --- </v>
      </c>
      <c r="L151" s="95">
        <f t="shared" si="18"/>
        <v>9.6822670674109048</v>
      </c>
      <c r="M151" s="95" t="str">
        <f t="shared" si="18"/>
        <v xml:space="preserve"> --- </v>
      </c>
      <c r="N151" s="95" t="str">
        <f t="shared" si="18"/>
        <v xml:space="preserve"> --- </v>
      </c>
      <c r="O151" s="96">
        <f t="shared" si="18"/>
        <v>21.566077003121748</v>
      </c>
      <c r="P151" s="97">
        <f t="shared" si="18"/>
        <v>3.2709226257613437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-644</v>
      </c>
      <c r="C153" s="37" t="str">
        <f t="shared" ref="C153:P153" si="19">IF(OR(C14=" --- ",C22=" --- ")," --- ",C14-C22)</f>
        <v xml:space="preserve"> --- </v>
      </c>
      <c r="D153" s="37" t="str">
        <f t="shared" si="19"/>
        <v xml:space="preserve"> --- </v>
      </c>
      <c r="E153" s="37">
        <f t="shared" si="19"/>
        <v>-346</v>
      </c>
      <c r="F153" s="37">
        <f t="shared" si="19"/>
        <v>-123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 t="str">
        <f t="shared" si="19"/>
        <v xml:space="preserve"> --- </v>
      </c>
      <c r="K153" s="37" t="str">
        <f t="shared" si="19"/>
        <v xml:space="preserve"> --- </v>
      </c>
      <c r="L153" s="37">
        <f t="shared" si="19"/>
        <v>-68</v>
      </c>
      <c r="M153" s="37" t="str">
        <f t="shared" si="19"/>
        <v xml:space="preserve"> --- </v>
      </c>
      <c r="N153" s="37" t="str">
        <f t="shared" si="19"/>
        <v xml:space="preserve"> --- </v>
      </c>
      <c r="O153" s="100">
        <f t="shared" si="19"/>
        <v>-444</v>
      </c>
      <c r="P153" s="101">
        <f t="shared" si="19"/>
        <v>-325</v>
      </c>
    </row>
    <row r="154" spans="1:16" ht="30" customHeight="1" thickBot="1">
      <c r="A154" s="98" t="s">
        <v>100</v>
      </c>
      <c r="B154" s="102">
        <f>IF(OR(B22=" --- ",B30=" --- ")," --- ",B22-B30)</f>
        <v>-830</v>
      </c>
      <c r="C154" s="103" t="str">
        <f t="shared" ref="C154:P154" si="20">IF(OR(C22=" --- ",C30=" --- ")," --- ",C22-C30)</f>
        <v xml:space="preserve"> --- </v>
      </c>
      <c r="D154" s="103" t="str">
        <f t="shared" si="20"/>
        <v xml:space="preserve"> --- </v>
      </c>
      <c r="E154" s="103">
        <f t="shared" si="20"/>
        <v>548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>
        <f t="shared" si="20"/>
        <v>451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>
        <f t="shared" si="20"/>
        <v>829</v>
      </c>
      <c r="P154" s="105">
        <f t="shared" si="20"/>
        <v>145</v>
      </c>
    </row>
    <row r="156" spans="1:16">
      <c r="P156" s="18" t="s">
        <v>115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69" priority="9" stopIfTrue="1">
      <formula>B9&gt;B17</formula>
    </cfRule>
    <cfRule type="expression" dxfId="68" priority="10" stopIfTrue="1">
      <formula>B9&lt;B17</formula>
    </cfRule>
  </conditionalFormatting>
  <conditionalFormatting sqref="C9:E9">
    <cfRule type="expression" dxfId="67" priority="7" stopIfTrue="1">
      <formula>C9&gt;C17</formula>
    </cfRule>
    <cfRule type="expression" dxfId="66" priority="8" stopIfTrue="1">
      <formula>C9&lt;C17</formula>
    </cfRule>
  </conditionalFormatting>
  <conditionalFormatting sqref="B10">
    <cfRule type="expression" dxfId="65" priority="5" stopIfTrue="1">
      <formula>B10&gt;B18</formula>
    </cfRule>
    <cfRule type="expression" dxfId="64" priority="6" stopIfTrue="1">
      <formula>B10&lt;B18</formula>
    </cfRule>
  </conditionalFormatting>
  <conditionalFormatting sqref="C9:O9">
    <cfRule type="expression" dxfId="63" priority="3" stopIfTrue="1">
      <formula>C9&gt;C17</formula>
    </cfRule>
    <cfRule type="expression" dxfId="62" priority="4" stopIfTrue="1">
      <formula>C9&lt;C17</formula>
    </cfRule>
  </conditionalFormatting>
  <conditionalFormatting sqref="C10:O10">
    <cfRule type="expression" dxfId="61" priority="1" stopIfTrue="1">
      <formula>C10&gt;C18</formula>
    </cfRule>
    <cfRule type="expression" dxfId="6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3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3" t="s">
        <v>79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44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10.44</v>
      </c>
      <c r="C9" s="43">
        <v>10.15</v>
      </c>
      <c r="D9" s="43">
        <v>0</v>
      </c>
      <c r="E9" s="43">
        <v>13.13</v>
      </c>
      <c r="F9" s="43">
        <v>8.82</v>
      </c>
      <c r="G9" s="43">
        <v>12</v>
      </c>
      <c r="H9" s="43">
        <v>0</v>
      </c>
      <c r="I9" s="43">
        <v>10.23</v>
      </c>
      <c r="J9" s="43">
        <v>0</v>
      </c>
      <c r="K9" s="43">
        <v>0</v>
      </c>
      <c r="L9" s="43">
        <v>11.783557692307692</v>
      </c>
      <c r="M9" s="43">
        <v>10.94</v>
      </c>
      <c r="N9" s="43">
        <v>0</v>
      </c>
      <c r="O9" s="72">
        <v>9.57</v>
      </c>
      <c r="P9" s="56">
        <f t="shared" ref="P9:P12" si="0">SUM(B9:O9)/COUNTIF(B9:O9,"&gt;0")</f>
        <v>10.784839743589743</v>
      </c>
    </row>
    <row r="10" spans="1:33" s="27" customFormat="1" ht="30" customHeight="1">
      <c r="A10" s="26" t="s">
        <v>30</v>
      </c>
      <c r="B10" s="64">
        <v>25.22</v>
      </c>
      <c r="C10" s="44">
        <v>35.230800000000002</v>
      </c>
      <c r="D10" s="44">
        <v>0</v>
      </c>
      <c r="E10" s="44">
        <v>53</v>
      </c>
      <c r="F10" s="44">
        <v>40.775000000000006</v>
      </c>
      <c r="G10" s="44">
        <v>45</v>
      </c>
      <c r="H10" s="44">
        <v>0</v>
      </c>
      <c r="I10" s="44">
        <v>49.71</v>
      </c>
      <c r="J10" s="44">
        <v>0</v>
      </c>
      <c r="K10" s="44">
        <v>0</v>
      </c>
      <c r="L10" s="44">
        <v>34.729999999999997</v>
      </c>
      <c r="M10" s="44">
        <v>35</v>
      </c>
      <c r="N10" s="44">
        <v>0</v>
      </c>
      <c r="O10" s="73">
        <v>39.770000000000003</v>
      </c>
      <c r="P10" s="49">
        <f t="shared" si="0"/>
        <v>39.8262</v>
      </c>
    </row>
    <row r="11" spans="1:33" s="39" customFormat="1" ht="30" customHeight="1">
      <c r="A11" s="28" t="s">
        <v>29</v>
      </c>
      <c r="B11" s="65">
        <v>25884</v>
      </c>
      <c r="C11" s="45">
        <v>27162.700093760166</v>
      </c>
      <c r="D11" s="45">
        <v>0</v>
      </c>
      <c r="E11" s="45">
        <v>25500</v>
      </c>
      <c r="F11" s="45">
        <v>24400</v>
      </c>
      <c r="G11" s="45">
        <v>24150</v>
      </c>
      <c r="H11" s="45">
        <v>0</v>
      </c>
      <c r="I11" s="45">
        <v>24597</v>
      </c>
      <c r="J11" s="45">
        <v>0</v>
      </c>
      <c r="K11" s="45">
        <v>0</v>
      </c>
      <c r="L11" s="45">
        <v>25176</v>
      </c>
      <c r="M11" s="45">
        <v>25547</v>
      </c>
      <c r="N11" s="45">
        <v>0</v>
      </c>
      <c r="O11" s="74">
        <v>24943</v>
      </c>
      <c r="P11" s="50">
        <f t="shared" si="0"/>
        <v>25262.188899306682</v>
      </c>
    </row>
    <row r="12" spans="1:33" s="62" customFormat="1" ht="30" customHeight="1" thickBot="1">
      <c r="A12" s="29" t="s">
        <v>31</v>
      </c>
      <c r="B12" s="66">
        <v>15323</v>
      </c>
      <c r="C12" s="46">
        <v>14382.861757160283</v>
      </c>
      <c r="D12" s="46">
        <v>0</v>
      </c>
      <c r="E12" s="46">
        <v>13770</v>
      </c>
      <c r="F12" s="46">
        <v>13900</v>
      </c>
      <c r="G12" s="46">
        <v>13096</v>
      </c>
      <c r="H12" s="46">
        <v>0</v>
      </c>
      <c r="I12" s="46">
        <v>14310</v>
      </c>
      <c r="J12" s="46">
        <v>0</v>
      </c>
      <c r="K12" s="46">
        <v>0</v>
      </c>
      <c r="L12" s="46">
        <v>14589</v>
      </c>
      <c r="M12" s="46">
        <v>16490</v>
      </c>
      <c r="N12" s="46">
        <v>0</v>
      </c>
      <c r="O12" s="75">
        <v>14017</v>
      </c>
      <c r="P12" s="51">
        <f t="shared" si="0"/>
        <v>14430.873528573364</v>
      </c>
    </row>
    <row r="13" spans="1:33" s="39" customFormat="1" ht="30" customHeight="1" thickBot="1">
      <c r="A13" s="30" t="s">
        <v>102</v>
      </c>
      <c r="B13" s="31">
        <f>IF(B9=0," --- ",ROUND(12*(1/B9*B11),))</f>
        <v>29752</v>
      </c>
      <c r="C13" s="31">
        <f t="shared" ref="C13:O14" si="1">IF(C9=0," --- ",ROUND(12*(1/C9*C11),))</f>
        <v>32114</v>
      </c>
      <c r="D13" s="31" t="str">
        <f t="shared" si="1"/>
        <v xml:space="preserve"> --- </v>
      </c>
      <c r="E13" s="31">
        <f t="shared" si="1"/>
        <v>23305</v>
      </c>
      <c r="F13" s="31">
        <f t="shared" si="1"/>
        <v>33197</v>
      </c>
      <c r="G13" s="31">
        <f t="shared" si="1"/>
        <v>24150</v>
      </c>
      <c r="H13" s="31" t="str">
        <f t="shared" si="1"/>
        <v xml:space="preserve"> --- </v>
      </c>
      <c r="I13" s="31">
        <f t="shared" si="1"/>
        <v>28853</v>
      </c>
      <c r="J13" s="31" t="str">
        <f t="shared" si="1"/>
        <v xml:space="preserve"> --- </v>
      </c>
      <c r="K13" s="31" t="str">
        <f>IF(K9=0," --- ",ROUND(12*(1/K9*K11)+Q38,))</f>
        <v xml:space="preserve"> --- </v>
      </c>
      <c r="L13" s="31">
        <f t="shared" si="1"/>
        <v>25638</v>
      </c>
      <c r="M13" s="31">
        <f t="shared" si="1"/>
        <v>28022</v>
      </c>
      <c r="N13" s="31" t="str">
        <f t="shared" si="1"/>
        <v xml:space="preserve"> --- </v>
      </c>
      <c r="O13" s="76">
        <f t="shared" si="1"/>
        <v>31276</v>
      </c>
      <c r="P13" s="77">
        <f>ROUND(SUM(B13:O13)/COUNTIF(B13:O13,"&gt;0"),)</f>
        <v>28479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7291</v>
      </c>
      <c r="C14" s="67">
        <f t="shared" si="1"/>
        <v>4899</v>
      </c>
      <c r="D14" s="67" t="str">
        <f t="shared" si="1"/>
        <v xml:space="preserve"> --- </v>
      </c>
      <c r="E14" s="67">
        <f t="shared" si="1"/>
        <v>3118</v>
      </c>
      <c r="F14" s="67">
        <f t="shared" si="1"/>
        <v>4091</v>
      </c>
      <c r="G14" s="67">
        <f t="shared" si="1"/>
        <v>3492</v>
      </c>
      <c r="H14" s="67" t="str">
        <f t="shared" si="1"/>
        <v xml:space="preserve"> --- </v>
      </c>
      <c r="I14" s="67">
        <f t="shared" si="1"/>
        <v>3454</v>
      </c>
      <c r="J14" s="67" t="str">
        <f t="shared" si="1"/>
        <v xml:space="preserve"> --- </v>
      </c>
      <c r="K14" s="67" t="str">
        <f t="shared" si="1"/>
        <v xml:space="preserve"> --- </v>
      </c>
      <c r="L14" s="67">
        <f t="shared" si="1"/>
        <v>5041</v>
      </c>
      <c r="M14" s="67">
        <f t="shared" si="1"/>
        <v>5654</v>
      </c>
      <c r="N14" s="67" t="str">
        <f t="shared" si="1"/>
        <v xml:space="preserve"> --- </v>
      </c>
      <c r="O14" s="79">
        <f t="shared" si="1"/>
        <v>4229</v>
      </c>
      <c r="P14" s="77">
        <f>ROUND(SUM(B14:O14)/COUNTIF(B14:O14,"&gt;0"),)</f>
        <v>4585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37043</v>
      </c>
      <c r="C15" s="67">
        <f t="shared" ref="C15:P15" si="2">IF(C9=0," --- ",C13+C14)</f>
        <v>37013</v>
      </c>
      <c r="D15" s="67" t="str">
        <f t="shared" si="2"/>
        <v xml:space="preserve"> --- </v>
      </c>
      <c r="E15" s="67">
        <f t="shared" si="2"/>
        <v>26423</v>
      </c>
      <c r="F15" s="67">
        <f t="shared" si="2"/>
        <v>37288</v>
      </c>
      <c r="G15" s="67">
        <f t="shared" si="2"/>
        <v>27642</v>
      </c>
      <c r="H15" s="67" t="str">
        <f t="shared" si="2"/>
        <v xml:space="preserve"> --- </v>
      </c>
      <c r="I15" s="67">
        <f t="shared" si="2"/>
        <v>32307</v>
      </c>
      <c r="J15" s="67" t="str">
        <f t="shared" si="2"/>
        <v xml:space="preserve"> --- </v>
      </c>
      <c r="K15" s="67" t="str">
        <f t="shared" si="2"/>
        <v xml:space="preserve"> --- </v>
      </c>
      <c r="L15" s="67">
        <f t="shared" si="2"/>
        <v>30679</v>
      </c>
      <c r="M15" s="67">
        <f t="shared" si="2"/>
        <v>33676</v>
      </c>
      <c r="N15" s="67" t="str">
        <f t="shared" si="2"/>
        <v xml:space="preserve"> --- </v>
      </c>
      <c r="O15" s="79">
        <f t="shared" si="2"/>
        <v>35505</v>
      </c>
      <c r="P15" s="77">
        <f t="shared" si="2"/>
        <v>33064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6.53</v>
      </c>
      <c r="C17" s="43">
        <v>10.15</v>
      </c>
      <c r="D17" s="43">
        <v>0</v>
      </c>
      <c r="E17" s="43">
        <v>13.13</v>
      </c>
      <c r="F17" s="43">
        <v>9.17</v>
      </c>
      <c r="G17" s="43">
        <v>12</v>
      </c>
      <c r="H17" s="43">
        <v>0</v>
      </c>
      <c r="I17" s="43">
        <v>10.23</v>
      </c>
      <c r="J17" s="43">
        <v>0</v>
      </c>
      <c r="K17" s="43">
        <v>0</v>
      </c>
      <c r="L17" s="43">
        <v>11.783557692307692</v>
      </c>
      <c r="M17" s="43">
        <v>10.94</v>
      </c>
      <c r="N17" s="43">
        <v>0</v>
      </c>
      <c r="O17" s="72">
        <v>13.32</v>
      </c>
      <c r="P17" s="83">
        <f t="shared" ref="P17:P20" si="3">SUM(B17:O17)/COUNTIF(B17:O17,"&gt;0")</f>
        <v>10.805950854700857</v>
      </c>
      <c r="R17" s="84"/>
      <c r="S17" s="84"/>
    </row>
    <row r="18" spans="1:23" s="27" customFormat="1" ht="30" customHeight="1">
      <c r="A18" s="26" t="s">
        <v>30</v>
      </c>
      <c r="B18" s="59">
        <v>25.22</v>
      </c>
      <c r="C18" s="44">
        <v>35.230800000000002</v>
      </c>
      <c r="D18" s="44">
        <v>0</v>
      </c>
      <c r="E18" s="44">
        <v>53</v>
      </c>
      <c r="F18" s="44">
        <v>39.71</v>
      </c>
      <c r="G18" s="44">
        <v>45</v>
      </c>
      <c r="H18" s="44">
        <v>0</v>
      </c>
      <c r="I18" s="44">
        <v>49.71</v>
      </c>
      <c r="J18" s="44">
        <v>0</v>
      </c>
      <c r="K18" s="44">
        <v>0</v>
      </c>
      <c r="L18" s="44">
        <v>34.049999999999997</v>
      </c>
      <c r="M18" s="44">
        <v>35</v>
      </c>
      <c r="N18" s="44">
        <v>0</v>
      </c>
      <c r="O18" s="73">
        <v>39.770000000000003</v>
      </c>
      <c r="P18" s="85">
        <f t="shared" si="3"/>
        <v>39.632311111111107</v>
      </c>
      <c r="R18" s="84"/>
      <c r="S18" s="84"/>
    </row>
    <row r="19" spans="1:23" s="39" customFormat="1" ht="30" customHeight="1">
      <c r="A19" s="28" t="s">
        <v>29</v>
      </c>
      <c r="B19" s="60">
        <v>25762</v>
      </c>
      <c r="C19" s="45">
        <v>27585</v>
      </c>
      <c r="D19" s="45">
        <v>0</v>
      </c>
      <c r="E19" s="45">
        <v>25600</v>
      </c>
      <c r="F19" s="45">
        <v>24300</v>
      </c>
      <c r="G19" s="45">
        <v>24066</v>
      </c>
      <c r="H19" s="45">
        <v>0</v>
      </c>
      <c r="I19" s="45">
        <v>25228</v>
      </c>
      <c r="J19" s="45">
        <v>0</v>
      </c>
      <c r="K19" s="45">
        <v>0</v>
      </c>
      <c r="L19" s="45">
        <v>25410</v>
      </c>
      <c r="M19" s="45">
        <v>26012</v>
      </c>
      <c r="N19" s="45">
        <v>0</v>
      </c>
      <c r="O19" s="74">
        <v>25068</v>
      </c>
      <c r="P19" s="86">
        <f t="shared" si="3"/>
        <v>25447.888888888891</v>
      </c>
      <c r="R19" s="84"/>
      <c r="S19" s="84"/>
    </row>
    <row r="20" spans="1:23" s="62" customFormat="1" ht="30" customHeight="1" thickBot="1">
      <c r="A20" s="29" t="s">
        <v>31</v>
      </c>
      <c r="B20" s="61">
        <v>17363</v>
      </c>
      <c r="C20" s="46">
        <v>15098</v>
      </c>
      <c r="D20" s="46">
        <v>0</v>
      </c>
      <c r="E20" s="46">
        <v>15300</v>
      </c>
      <c r="F20" s="46">
        <v>14200</v>
      </c>
      <c r="G20" s="46">
        <v>14429</v>
      </c>
      <c r="H20" s="46">
        <v>0</v>
      </c>
      <c r="I20" s="46">
        <v>14310</v>
      </c>
      <c r="J20" s="46">
        <v>0</v>
      </c>
      <c r="K20" s="46">
        <v>0</v>
      </c>
      <c r="L20" s="46">
        <v>14497</v>
      </c>
      <c r="M20" s="46">
        <v>13839</v>
      </c>
      <c r="N20" s="46">
        <v>0</v>
      </c>
      <c r="O20" s="75">
        <v>15488</v>
      </c>
      <c r="P20" s="87">
        <f t="shared" si="3"/>
        <v>14947.111111111111</v>
      </c>
      <c r="R20" s="84"/>
      <c r="S20" s="84"/>
    </row>
    <row r="21" spans="1:23" s="62" customFormat="1" ht="30" customHeight="1" thickBot="1">
      <c r="A21" s="30" t="s">
        <v>102</v>
      </c>
      <c r="B21" s="31">
        <f>IF(B17=0," --- ",ROUND(12*(1/B17*B19),))</f>
        <v>47342</v>
      </c>
      <c r="C21" s="31">
        <f t="shared" ref="C21:O22" si="4">IF(C17=0," --- ",ROUND(12*(1/C17*C19),))</f>
        <v>32613</v>
      </c>
      <c r="D21" s="31" t="str">
        <f t="shared" si="4"/>
        <v xml:space="preserve"> --- </v>
      </c>
      <c r="E21" s="31">
        <f t="shared" si="4"/>
        <v>23397</v>
      </c>
      <c r="F21" s="31">
        <f t="shared" si="4"/>
        <v>31799</v>
      </c>
      <c r="G21" s="31">
        <f t="shared" si="4"/>
        <v>24066</v>
      </c>
      <c r="H21" s="31" t="str">
        <f t="shared" si="4"/>
        <v xml:space="preserve"> --- </v>
      </c>
      <c r="I21" s="31">
        <f t="shared" si="4"/>
        <v>29593</v>
      </c>
      <c r="J21" s="31" t="str">
        <f t="shared" si="4"/>
        <v xml:space="preserve"> --- </v>
      </c>
      <c r="K21" s="31" t="str">
        <f t="shared" si="4"/>
        <v xml:space="preserve"> --- </v>
      </c>
      <c r="L21" s="31">
        <f t="shared" si="4"/>
        <v>25877</v>
      </c>
      <c r="M21" s="31">
        <f t="shared" si="4"/>
        <v>28532</v>
      </c>
      <c r="N21" s="31" t="str">
        <f t="shared" si="4"/>
        <v xml:space="preserve"> --- </v>
      </c>
      <c r="O21" s="76">
        <f t="shared" si="4"/>
        <v>22584</v>
      </c>
      <c r="P21" s="77">
        <f>ROUND(SUM(B21:O21)/COUNTIF(B21:O21,"&gt;0"),)</f>
        <v>29534</v>
      </c>
    </row>
    <row r="22" spans="1:23" s="62" customFormat="1" ht="30" customHeight="1" thickBot="1">
      <c r="A22" s="30" t="s">
        <v>103</v>
      </c>
      <c r="B22" s="67">
        <f>IF(B18=0," --- ",ROUND(12*(1/B18*B20),))</f>
        <v>8262</v>
      </c>
      <c r="C22" s="67">
        <f t="shared" si="4"/>
        <v>5143</v>
      </c>
      <c r="D22" s="67" t="str">
        <f t="shared" si="4"/>
        <v xml:space="preserve"> --- </v>
      </c>
      <c r="E22" s="67">
        <f t="shared" si="4"/>
        <v>3464</v>
      </c>
      <c r="F22" s="67">
        <f t="shared" si="4"/>
        <v>4291</v>
      </c>
      <c r="G22" s="67">
        <f t="shared" si="4"/>
        <v>3848</v>
      </c>
      <c r="H22" s="67" t="str">
        <f t="shared" si="4"/>
        <v xml:space="preserve"> --- </v>
      </c>
      <c r="I22" s="67">
        <f t="shared" si="4"/>
        <v>3454</v>
      </c>
      <c r="J22" s="67" t="str">
        <f t="shared" si="4"/>
        <v xml:space="preserve"> --- </v>
      </c>
      <c r="K22" s="67" t="str">
        <f t="shared" si="4"/>
        <v xml:space="preserve"> --- </v>
      </c>
      <c r="L22" s="67">
        <f t="shared" si="4"/>
        <v>5109</v>
      </c>
      <c r="M22" s="67">
        <f t="shared" si="4"/>
        <v>4745</v>
      </c>
      <c r="N22" s="67" t="str">
        <f t="shared" si="4"/>
        <v xml:space="preserve"> --- </v>
      </c>
      <c r="O22" s="79">
        <f t="shared" si="4"/>
        <v>4673</v>
      </c>
      <c r="P22" s="77">
        <f>ROUND(SUM(B22:O22)/COUNTIF(B22:O22,"&gt;0"),)</f>
        <v>4777</v>
      </c>
    </row>
    <row r="23" spans="1:23" s="39" customFormat="1" ht="30" customHeight="1" thickBot="1">
      <c r="A23" s="30" t="s">
        <v>104</v>
      </c>
      <c r="B23" s="67">
        <f t="shared" ref="B23:P23" si="5">IF(B17=0," --- ",B21+B22)</f>
        <v>55604</v>
      </c>
      <c r="C23" s="67">
        <f t="shared" si="5"/>
        <v>37756</v>
      </c>
      <c r="D23" s="67" t="str">
        <f t="shared" si="5"/>
        <v xml:space="preserve"> --- </v>
      </c>
      <c r="E23" s="67">
        <f t="shared" si="5"/>
        <v>26861</v>
      </c>
      <c r="F23" s="67">
        <f t="shared" si="5"/>
        <v>36090</v>
      </c>
      <c r="G23" s="67">
        <f t="shared" si="5"/>
        <v>27914</v>
      </c>
      <c r="H23" s="67" t="str">
        <f t="shared" si="5"/>
        <v xml:space="preserve"> --- </v>
      </c>
      <c r="I23" s="67">
        <f t="shared" si="5"/>
        <v>33047</v>
      </c>
      <c r="J23" s="67" t="str">
        <f t="shared" si="5"/>
        <v xml:space="preserve"> --- </v>
      </c>
      <c r="K23" s="67" t="str">
        <f t="shared" si="5"/>
        <v xml:space="preserve"> --- </v>
      </c>
      <c r="L23" s="67">
        <f t="shared" si="5"/>
        <v>30986</v>
      </c>
      <c r="M23" s="67">
        <f t="shared" si="5"/>
        <v>33277</v>
      </c>
      <c r="N23" s="67" t="str">
        <f t="shared" si="5"/>
        <v xml:space="preserve"> --- </v>
      </c>
      <c r="O23" s="79">
        <f t="shared" si="5"/>
        <v>27257</v>
      </c>
      <c r="P23" s="77">
        <f t="shared" si="5"/>
        <v>34311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0</v>
      </c>
      <c r="C25" s="43">
        <v>10</v>
      </c>
      <c r="D25" s="43">
        <v>0</v>
      </c>
      <c r="E25" s="43">
        <v>13.13</v>
      </c>
      <c r="F25" s="43">
        <v>0</v>
      </c>
      <c r="G25" s="43">
        <v>0</v>
      </c>
      <c r="H25" s="43">
        <v>0</v>
      </c>
      <c r="I25" s="43">
        <v>10.23</v>
      </c>
      <c r="J25" s="43">
        <v>0</v>
      </c>
      <c r="K25" s="43">
        <v>0</v>
      </c>
      <c r="L25" s="43">
        <v>11.204038461538461</v>
      </c>
      <c r="M25" s="43">
        <v>0</v>
      </c>
      <c r="N25" s="43">
        <v>0</v>
      </c>
      <c r="O25" s="72">
        <v>0</v>
      </c>
      <c r="P25" s="83">
        <f t="shared" ref="P25:P28" si="6">SUM(B25:O25)/COUNTIF(B25:O25,"&gt;0")</f>
        <v>11.141009615384615</v>
      </c>
      <c r="R25" s="84"/>
      <c r="S25" s="84"/>
    </row>
    <row r="26" spans="1:23" s="27" customFormat="1" ht="30" customHeight="1">
      <c r="A26" s="26" t="s">
        <v>30</v>
      </c>
      <c r="B26" s="59">
        <v>0</v>
      </c>
      <c r="C26" s="44">
        <v>34.54</v>
      </c>
      <c r="D26" s="44">
        <v>0</v>
      </c>
      <c r="E26" s="44">
        <v>53</v>
      </c>
      <c r="F26" s="44">
        <v>0</v>
      </c>
      <c r="G26" s="44">
        <v>0</v>
      </c>
      <c r="H26" s="44">
        <v>0</v>
      </c>
      <c r="I26" s="44">
        <v>49.71</v>
      </c>
      <c r="J26" s="44">
        <v>0</v>
      </c>
      <c r="K26" s="44">
        <v>0</v>
      </c>
      <c r="L26" s="44">
        <v>34.049999999999997</v>
      </c>
      <c r="M26" s="44">
        <v>0</v>
      </c>
      <c r="N26" s="44">
        <v>0</v>
      </c>
      <c r="O26" s="73">
        <v>0</v>
      </c>
      <c r="P26" s="85">
        <f t="shared" si="6"/>
        <v>42.825000000000003</v>
      </c>
      <c r="R26" s="84"/>
      <c r="S26" s="84"/>
    </row>
    <row r="27" spans="1:23" s="39" customFormat="1" ht="30" customHeight="1">
      <c r="A27" s="28" t="s">
        <v>29</v>
      </c>
      <c r="B27" s="60">
        <v>0</v>
      </c>
      <c r="C27" s="45">
        <v>25825</v>
      </c>
      <c r="D27" s="45">
        <v>0</v>
      </c>
      <c r="E27" s="45">
        <v>24620</v>
      </c>
      <c r="F27" s="45">
        <v>0</v>
      </c>
      <c r="G27" s="45">
        <v>0</v>
      </c>
      <c r="H27" s="45">
        <v>0</v>
      </c>
      <c r="I27" s="45">
        <v>24080</v>
      </c>
      <c r="J27" s="45">
        <v>0</v>
      </c>
      <c r="K27" s="45">
        <v>0</v>
      </c>
      <c r="L27" s="45">
        <v>24050</v>
      </c>
      <c r="M27" s="45">
        <v>0</v>
      </c>
      <c r="N27" s="45">
        <v>0</v>
      </c>
      <c r="O27" s="74">
        <v>0</v>
      </c>
      <c r="P27" s="86">
        <f t="shared" si="6"/>
        <v>24643.75</v>
      </c>
      <c r="R27" s="84"/>
      <c r="S27" s="84"/>
    </row>
    <row r="28" spans="1:23" s="62" customFormat="1" ht="30" customHeight="1" thickBot="1">
      <c r="A28" s="29" t="s">
        <v>31</v>
      </c>
      <c r="B28" s="61">
        <v>0</v>
      </c>
      <c r="C28" s="46">
        <v>14142</v>
      </c>
      <c r="D28" s="46">
        <v>0</v>
      </c>
      <c r="E28" s="46">
        <v>12880</v>
      </c>
      <c r="F28" s="46">
        <v>0</v>
      </c>
      <c r="G28" s="46">
        <v>0</v>
      </c>
      <c r="H28" s="46">
        <v>0</v>
      </c>
      <c r="I28" s="46">
        <v>12779</v>
      </c>
      <c r="J28" s="46">
        <v>0</v>
      </c>
      <c r="K28" s="46">
        <v>0</v>
      </c>
      <c r="L28" s="46">
        <v>13217</v>
      </c>
      <c r="M28" s="46">
        <v>0</v>
      </c>
      <c r="N28" s="46">
        <v>0</v>
      </c>
      <c r="O28" s="75">
        <v>0</v>
      </c>
      <c r="P28" s="87">
        <f t="shared" si="6"/>
        <v>13254.5</v>
      </c>
      <c r="R28" s="84"/>
      <c r="S28" s="84"/>
    </row>
    <row r="29" spans="1:23" s="62" customFormat="1" ht="30" customHeight="1" thickBot="1">
      <c r="A29" s="30" t="s">
        <v>102</v>
      </c>
      <c r="B29" s="31" t="str">
        <f>IF(B25=0," --- ",ROUND(12*(1/B25*B27),))</f>
        <v xml:space="preserve"> --- </v>
      </c>
      <c r="C29" s="31">
        <f t="shared" ref="C29:O30" si="7">IF(C25=0," --- ",ROUND(12*(1/C25*C27),))</f>
        <v>30990</v>
      </c>
      <c r="D29" s="31" t="str">
        <f t="shared" si="7"/>
        <v xml:space="preserve"> --- </v>
      </c>
      <c r="E29" s="31">
        <f t="shared" si="7"/>
        <v>22501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>
        <f t="shared" si="7"/>
        <v>28246</v>
      </c>
      <c r="J29" s="31" t="str">
        <f t="shared" si="7"/>
        <v xml:space="preserve"> --- </v>
      </c>
      <c r="K29" s="31" t="str">
        <f t="shared" si="7"/>
        <v xml:space="preserve"> --- </v>
      </c>
      <c r="L29" s="31">
        <f t="shared" si="7"/>
        <v>25759</v>
      </c>
      <c r="M29" s="31" t="str">
        <f t="shared" si="7"/>
        <v xml:space="preserve"> --- </v>
      </c>
      <c r="N29" s="31" t="str">
        <f t="shared" si="7"/>
        <v xml:space="preserve"> --- </v>
      </c>
      <c r="O29" s="76" t="str">
        <f t="shared" si="7"/>
        <v xml:space="preserve"> --- </v>
      </c>
      <c r="P29" s="77">
        <f>ROUND(SUM(B29:O29)/COUNTIF(B29:O29,"&gt;0"),)</f>
        <v>26874</v>
      </c>
    </row>
    <row r="30" spans="1:23" s="62" customFormat="1" ht="30" customHeight="1" thickBot="1">
      <c r="A30" s="30" t="s">
        <v>103</v>
      </c>
      <c r="B30" s="67" t="str">
        <f>IF(B26=0," --- ",ROUND(12*(1/B26*B28),))</f>
        <v xml:space="preserve"> --- </v>
      </c>
      <c r="C30" s="67">
        <f t="shared" si="7"/>
        <v>4913</v>
      </c>
      <c r="D30" s="67" t="str">
        <f t="shared" si="7"/>
        <v xml:space="preserve"> --- </v>
      </c>
      <c r="E30" s="67">
        <f t="shared" si="7"/>
        <v>2916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>
        <f t="shared" si="7"/>
        <v>3085</v>
      </c>
      <c r="J30" s="67" t="str">
        <f t="shared" si="7"/>
        <v xml:space="preserve"> --- </v>
      </c>
      <c r="K30" s="67" t="str">
        <f t="shared" si="7"/>
        <v xml:space="preserve"> --- </v>
      </c>
      <c r="L30" s="67">
        <f t="shared" si="7"/>
        <v>4658</v>
      </c>
      <c r="M30" s="67" t="str">
        <f t="shared" si="7"/>
        <v xml:space="preserve"> --- </v>
      </c>
      <c r="N30" s="67" t="str">
        <f t="shared" si="7"/>
        <v xml:space="preserve"> --- </v>
      </c>
      <c r="O30" s="79" t="str">
        <f t="shared" si="7"/>
        <v xml:space="preserve"> --- </v>
      </c>
      <c r="P30" s="77">
        <f>ROUND(SUM(B30:O30)/COUNTIF(B30:O30,"&gt;0"),)</f>
        <v>3893</v>
      </c>
    </row>
    <row r="31" spans="1:23" s="39" customFormat="1" ht="30" customHeight="1" thickBot="1">
      <c r="A31" s="30" t="s">
        <v>104</v>
      </c>
      <c r="B31" s="67" t="str">
        <f t="shared" ref="B31:P31" si="8">IF(B25=0," --- ",B29+B30)</f>
        <v xml:space="preserve"> --- </v>
      </c>
      <c r="C31" s="67">
        <f t="shared" si="8"/>
        <v>35903</v>
      </c>
      <c r="D31" s="67" t="str">
        <f t="shared" si="8"/>
        <v xml:space="preserve"> --- </v>
      </c>
      <c r="E31" s="67">
        <f t="shared" si="8"/>
        <v>25417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>
        <f t="shared" si="8"/>
        <v>31331</v>
      </c>
      <c r="J31" s="67" t="str">
        <f t="shared" si="8"/>
        <v xml:space="preserve"> --- </v>
      </c>
      <c r="K31" s="67" t="str">
        <f t="shared" si="8"/>
        <v xml:space="preserve"> --- </v>
      </c>
      <c r="L31" s="67">
        <f t="shared" si="8"/>
        <v>30417</v>
      </c>
      <c r="M31" s="67" t="str">
        <f t="shared" si="8"/>
        <v xml:space="preserve"> --- </v>
      </c>
      <c r="N31" s="67" t="str">
        <f t="shared" si="8"/>
        <v xml:space="preserve"> --- </v>
      </c>
      <c r="O31" s="79" t="str">
        <f t="shared" si="8"/>
        <v xml:space="preserve"> --- </v>
      </c>
      <c r="P31" s="77">
        <f t="shared" si="8"/>
        <v>30767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>
        <f>IF(OR(B15=" --- ",B23=" --- ")," --- ",B15/B23*100-100)</f>
        <v>-33.380692036544133</v>
      </c>
      <c r="C33" s="34">
        <f t="shared" ref="C33:P33" si="9">IF(OR(C15=" --- ",C23=" --- ")," --- ",C15/C23*100-100)</f>
        <v>-1.9678991418582399</v>
      </c>
      <c r="D33" s="34" t="str">
        <f t="shared" si="9"/>
        <v xml:space="preserve"> --- </v>
      </c>
      <c r="E33" s="34">
        <f t="shared" si="9"/>
        <v>-1.6306168794907023</v>
      </c>
      <c r="F33" s="34">
        <f t="shared" si="9"/>
        <v>3.3194790800775991</v>
      </c>
      <c r="G33" s="34">
        <f t="shared" si="9"/>
        <v>-0.97442143727161579</v>
      </c>
      <c r="H33" s="34" t="str">
        <f t="shared" si="9"/>
        <v xml:space="preserve"> --- </v>
      </c>
      <c r="I33" s="34">
        <f t="shared" si="9"/>
        <v>-2.2392350288982357</v>
      </c>
      <c r="J33" s="34" t="str">
        <f t="shared" si="9"/>
        <v xml:space="preserve"> --- </v>
      </c>
      <c r="K33" s="34" t="str">
        <f t="shared" si="9"/>
        <v xml:space="preserve"> --- </v>
      </c>
      <c r="L33" s="34">
        <f t="shared" si="9"/>
        <v>-0.99077002517266521</v>
      </c>
      <c r="M33" s="34">
        <f t="shared" si="9"/>
        <v>1.1990263545391713</v>
      </c>
      <c r="N33" s="34" t="str">
        <f t="shared" si="9"/>
        <v xml:space="preserve"> --- </v>
      </c>
      <c r="O33" s="91">
        <f t="shared" si="9"/>
        <v>30.260116667278112</v>
      </c>
      <c r="P33" s="92">
        <f t="shared" si="9"/>
        <v>-3.6344029611494904</v>
      </c>
      <c r="Q33" s="93"/>
    </row>
    <row r="34" spans="1:17" s="35" customFormat="1" ht="30" customHeight="1" thickBot="1">
      <c r="A34" s="89" t="s">
        <v>60</v>
      </c>
      <c r="B34" s="94" t="str">
        <f>IF(OR(B23=" --- ",B31=" --- ")," --- ",B23/B31*100-100)</f>
        <v xml:space="preserve"> --- </v>
      </c>
      <c r="C34" s="95">
        <f t="shared" ref="C34:P34" si="10">IF(OR(C23=" --- ",C31=" --- ")," --- ",C23/C31*100-100)</f>
        <v>5.1611285964961127</v>
      </c>
      <c r="D34" s="95" t="str">
        <f t="shared" si="10"/>
        <v xml:space="preserve"> --- </v>
      </c>
      <c r="E34" s="95">
        <f t="shared" si="10"/>
        <v>5.6812369673840237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>
        <f t="shared" si="10"/>
        <v>5.4770036066515502</v>
      </c>
      <c r="J34" s="95" t="str">
        <f t="shared" si="10"/>
        <v xml:space="preserve"> --- </v>
      </c>
      <c r="K34" s="95" t="str">
        <f t="shared" si="10"/>
        <v xml:space="preserve"> --- </v>
      </c>
      <c r="L34" s="95">
        <f t="shared" si="10"/>
        <v>1.8706644310747294</v>
      </c>
      <c r="M34" s="95" t="str">
        <f t="shared" si="10"/>
        <v xml:space="preserve"> --- </v>
      </c>
      <c r="N34" s="95" t="str">
        <f t="shared" si="10"/>
        <v xml:space="preserve"> --- </v>
      </c>
      <c r="O34" s="96" t="str">
        <f t="shared" si="10"/>
        <v xml:space="preserve"> --- </v>
      </c>
      <c r="P34" s="97">
        <f t="shared" si="10"/>
        <v>11.518835115545883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>
        <f>IF(OR(B15=" --- ",B23=" --- ")," --- ",B15-B23)</f>
        <v>-18561</v>
      </c>
      <c r="C36" s="37">
        <f t="shared" ref="C36:P36" si="11">IF(OR(C15=" --- ",C23=" --- ")," --- ",C15-C23)</f>
        <v>-743</v>
      </c>
      <c r="D36" s="37" t="str">
        <f t="shared" si="11"/>
        <v xml:space="preserve"> --- </v>
      </c>
      <c r="E36" s="37">
        <f t="shared" si="11"/>
        <v>-438</v>
      </c>
      <c r="F36" s="37">
        <f t="shared" si="11"/>
        <v>1198</v>
      </c>
      <c r="G36" s="37">
        <f t="shared" si="11"/>
        <v>-272</v>
      </c>
      <c r="H36" s="37" t="str">
        <f t="shared" si="11"/>
        <v xml:space="preserve"> --- </v>
      </c>
      <c r="I36" s="37">
        <f t="shared" si="11"/>
        <v>-740</v>
      </c>
      <c r="J36" s="37" t="str">
        <f t="shared" si="11"/>
        <v xml:space="preserve"> --- </v>
      </c>
      <c r="K36" s="37" t="str">
        <f t="shared" si="11"/>
        <v xml:space="preserve"> --- </v>
      </c>
      <c r="L36" s="37">
        <f t="shared" si="11"/>
        <v>-307</v>
      </c>
      <c r="M36" s="37">
        <f t="shared" si="11"/>
        <v>399</v>
      </c>
      <c r="N36" s="37" t="str">
        <f t="shared" si="11"/>
        <v xml:space="preserve"> --- </v>
      </c>
      <c r="O36" s="100">
        <f t="shared" si="11"/>
        <v>8248</v>
      </c>
      <c r="P36" s="101">
        <f t="shared" si="11"/>
        <v>-1247</v>
      </c>
    </row>
    <row r="37" spans="1:17" s="35" customFormat="1" ht="30" customHeight="1" thickBot="1">
      <c r="A37" s="98" t="s">
        <v>61</v>
      </c>
      <c r="B37" s="102" t="str">
        <f>IF(OR(B23=" --- ",B31=" --- ")," --- ",B23-B31)</f>
        <v xml:space="preserve"> --- </v>
      </c>
      <c r="C37" s="103">
        <f t="shared" ref="C37:P37" si="12">IF(OR(C23=" --- ",C31=" --- ")," --- ",C23-C31)</f>
        <v>1853</v>
      </c>
      <c r="D37" s="103" t="str">
        <f t="shared" si="12"/>
        <v xml:space="preserve"> --- </v>
      </c>
      <c r="E37" s="103">
        <f t="shared" si="12"/>
        <v>1444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>
        <f t="shared" si="12"/>
        <v>1716</v>
      </c>
      <c r="J37" s="103" t="str">
        <f t="shared" si="12"/>
        <v xml:space="preserve"> --- </v>
      </c>
      <c r="K37" s="103" t="str">
        <f t="shared" si="12"/>
        <v xml:space="preserve"> --- </v>
      </c>
      <c r="L37" s="103">
        <f t="shared" si="12"/>
        <v>569</v>
      </c>
      <c r="M37" s="103" t="str">
        <f t="shared" si="12"/>
        <v xml:space="preserve"> --- </v>
      </c>
      <c r="N37" s="103" t="str">
        <f t="shared" si="12"/>
        <v xml:space="preserve"> --- </v>
      </c>
      <c r="O37" s="104" t="str">
        <f t="shared" si="12"/>
        <v xml:space="preserve"> --- </v>
      </c>
      <c r="P37" s="105">
        <f t="shared" si="12"/>
        <v>3544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45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122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>
        <f>IF(OR(B13=" --- ",B21=" --- ")," --- ",B13/B21*100-100)</f>
        <v>-37.155168771915001</v>
      </c>
      <c r="C97" s="34">
        <f t="shared" ref="C97:P97" si="13">IF(OR(C13=" --- ",C21=" --- ")," --- ",C13/C21*100-100)</f>
        <v>-1.5300646981265089</v>
      </c>
      <c r="D97" s="34" t="str">
        <f t="shared" si="13"/>
        <v xml:space="preserve"> --- </v>
      </c>
      <c r="E97" s="34">
        <f t="shared" si="13"/>
        <v>-0.39321280506048595</v>
      </c>
      <c r="F97" s="34">
        <f t="shared" si="13"/>
        <v>4.3963646655555237</v>
      </c>
      <c r="G97" s="34">
        <f t="shared" si="13"/>
        <v>0.34904013961605074</v>
      </c>
      <c r="H97" s="34" t="str">
        <f t="shared" si="13"/>
        <v xml:space="preserve"> --- </v>
      </c>
      <c r="I97" s="34">
        <f t="shared" si="13"/>
        <v>-2.5005913560639357</v>
      </c>
      <c r="J97" s="34" t="str">
        <f t="shared" si="13"/>
        <v xml:space="preserve"> --- </v>
      </c>
      <c r="K97" s="34" t="str">
        <f t="shared" si="13"/>
        <v xml:space="preserve"> --- </v>
      </c>
      <c r="L97" s="34">
        <f t="shared" si="13"/>
        <v>-0.92360010820419802</v>
      </c>
      <c r="M97" s="34">
        <f t="shared" si="13"/>
        <v>-1.7874667040515817</v>
      </c>
      <c r="N97" s="34" t="str">
        <f t="shared" si="13"/>
        <v xml:space="preserve"> --- </v>
      </c>
      <c r="O97" s="91">
        <f t="shared" si="13"/>
        <v>38.487424725469367</v>
      </c>
      <c r="P97" s="92">
        <f t="shared" si="13"/>
        <v>-3.5721541274463391</v>
      </c>
    </row>
    <row r="98" spans="1:16" ht="30" customHeight="1" thickBot="1">
      <c r="A98" s="89" t="s">
        <v>92</v>
      </c>
      <c r="B98" s="94" t="str">
        <f>IF(OR(B21=" --- ",B29=" --- ")," --- ",B21/B29*100-100)</f>
        <v xml:space="preserve"> --- </v>
      </c>
      <c r="C98" s="95">
        <f t="shared" ref="C98:P98" si="14">IF(OR(C21=" --- ",C29=" --- ")," --- ",C21/C29*100-100)</f>
        <v>5.2371732817037611</v>
      </c>
      <c r="D98" s="95" t="str">
        <f t="shared" si="14"/>
        <v xml:space="preserve"> --- </v>
      </c>
      <c r="E98" s="95">
        <f t="shared" si="14"/>
        <v>3.9820452424336565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>
        <f t="shared" si="14"/>
        <v>4.7688168236210515</v>
      </c>
      <c r="J98" s="95" t="str">
        <f t="shared" si="14"/>
        <v xml:space="preserve"> --- </v>
      </c>
      <c r="K98" s="95" t="str">
        <f t="shared" si="14"/>
        <v xml:space="preserve"> --- </v>
      </c>
      <c r="L98" s="95">
        <f t="shared" si="14"/>
        <v>0.45809231724834376</v>
      </c>
      <c r="M98" s="95" t="str">
        <f t="shared" si="14"/>
        <v xml:space="preserve"> --- </v>
      </c>
      <c r="N98" s="95" t="str">
        <f t="shared" si="14"/>
        <v xml:space="preserve"> --- </v>
      </c>
      <c r="O98" s="96" t="str">
        <f t="shared" si="14"/>
        <v xml:space="preserve"> --- </v>
      </c>
      <c r="P98" s="97">
        <f t="shared" si="14"/>
        <v>9.8980427178685773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>
        <f>IF(OR(B13=" --- ",B21=" --- ")," --- ",B13-B21)</f>
        <v>-17590</v>
      </c>
      <c r="C100" s="37">
        <f t="shared" ref="C100:P100" si="15">IF(OR(C13=" --- ",C21=" --- ")," --- ",C13-C21)</f>
        <v>-499</v>
      </c>
      <c r="D100" s="37" t="str">
        <f t="shared" si="15"/>
        <v xml:space="preserve"> --- </v>
      </c>
      <c r="E100" s="37">
        <f t="shared" si="15"/>
        <v>-92</v>
      </c>
      <c r="F100" s="37">
        <f t="shared" si="15"/>
        <v>1398</v>
      </c>
      <c r="G100" s="37">
        <f t="shared" si="15"/>
        <v>84</v>
      </c>
      <c r="H100" s="37" t="str">
        <f t="shared" si="15"/>
        <v xml:space="preserve"> --- </v>
      </c>
      <c r="I100" s="37">
        <f t="shared" si="15"/>
        <v>-740</v>
      </c>
      <c r="J100" s="37" t="str">
        <f t="shared" si="15"/>
        <v xml:space="preserve"> --- </v>
      </c>
      <c r="K100" s="37" t="str">
        <f t="shared" si="15"/>
        <v xml:space="preserve"> --- </v>
      </c>
      <c r="L100" s="37">
        <f t="shared" si="15"/>
        <v>-239</v>
      </c>
      <c r="M100" s="37">
        <f t="shared" si="15"/>
        <v>-510</v>
      </c>
      <c r="N100" s="37" t="str">
        <f t="shared" si="15"/>
        <v xml:space="preserve"> --- </v>
      </c>
      <c r="O100" s="100">
        <f t="shared" si="15"/>
        <v>8692</v>
      </c>
      <c r="P100" s="101">
        <f t="shared" si="15"/>
        <v>-1055</v>
      </c>
    </row>
    <row r="101" spans="1:16" ht="30" customHeight="1" thickBot="1">
      <c r="A101" s="98" t="s">
        <v>94</v>
      </c>
      <c r="B101" s="102" t="str">
        <f>IF(OR(B21=" --- ",B29=" --- ")," --- ",B21-B29)</f>
        <v xml:space="preserve"> --- </v>
      </c>
      <c r="C101" s="103">
        <f t="shared" ref="C101:P101" si="16">IF(OR(C21=" --- ",C29=" --- ")," --- ",C21-C29)</f>
        <v>1623</v>
      </c>
      <c r="D101" s="103" t="str">
        <f t="shared" si="16"/>
        <v xml:space="preserve"> --- </v>
      </c>
      <c r="E101" s="103">
        <f t="shared" si="16"/>
        <v>896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>
        <f t="shared" si="16"/>
        <v>1347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>
        <f t="shared" si="16"/>
        <v>118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 t="str">
        <f t="shared" si="16"/>
        <v xml:space="preserve"> --- </v>
      </c>
      <c r="P101" s="105">
        <f t="shared" si="16"/>
        <v>2660</v>
      </c>
    </row>
    <row r="103" spans="1:16">
      <c r="P103" s="18" t="s">
        <v>121</v>
      </c>
    </row>
    <row r="147" spans="1:16" ht="13.5" thickBot="1">
      <c r="P147" s="18" t="s">
        <v>120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>
        <f>IF(OR(B14=" --- ",B22=" --- ")," --- ",B14/B22*100-100)</f>
        <v>-11.752602275478097</v>
      </c>
      <c r="C150" s="34">
        <f t="shared" ref="C150:P150" si="17">IF(OR(C14=" --- ",C22=" --- ")," --- ",C14/C22*100-100)</f>
        <v>-4.7443126579817232</v>
      </c>
      <c r="D150" s="34" t="str">
        <f t="shared" si="17"/>
        <v xml:space="preserve"> --- </v>
      </c>
      <c r="E150" s="34">
        <f t="shared" si="17"/>
        <v>-9.988452655889148</v>
      </c>
      <c r="F150" s="34">
        <f t="shared" si="17"/>
        <v>-4.6609182008855754</v>
      </c>
      <c r="G150" s="34">
        <f t="shared" si="17"/>
        <v>-9.2515592515592431</v>
      </c>
      <c r="H150" s="34" t="str">
        <f t="shared" si="17"/>
        <v xml:space="preserve"> --- </v>
      </c>
      <c r="I150" s="34">
        <f t="shared" si="17"/>
        <v>0</v>
      </c>
      <c r="J150" s="34" t="str">
        <f t="shared" si="17"/>
        <v xml:space="preserve"> --- </v>
      </c>
      <c r="K150" s="34" t="str">
        <f t="shared" si="17"/>
        <v xml:space="preserve"> --- </v>
      </c>
      <c r="L150" s="34">
        <f t="shared" si="17"/>
        <v>-1.3309845370914104</v>
      </c>
      <c r="M150" s="34">
        <f t="shared" si="17"/>
        <v>19.157007376185462</v>
      </c>
      <c r="N150" s="34" t="str">
        <f t="shared" si="17"/>
        <v xml:space="preserve"> --- </v>
      </c>
      <c r="O150" s="91">
        <f t="shared" si="17"/>
        <v>-9.5013909693986704</v>
      </c>
      <c r="P150" s="92">
        <f t="shared" si="17"/>
        <v>-4.019258949131256</v>
      </c>
    </row>
    <row r="151" spans="1:16" ht="30" customHeight="1" thickBot="1">
      <c r="A151" s="89" t="s">
        <v>98</v>
      </c>
      <c r="B151" s="94" t="str">
        <f>IF(OR(B22=" --- ",B30=" --- ")," --- ",B22/B30*100-100)</f>
        <v xml:space="preserve"> --- </v>
      </c>
      <c r="C151" s="95">
        <f t="shared" ref="C151:P151" si="18">IF(OR(C22=" --- ",C30=" --- ")," --- ",C22/C30*100-100)</f>
        <v>4.6814573580297179</v>
      </c>
      <c r="D151" s="95" t="str">
        <f t="shared" si="18"/>
        <v xml:space="preserve"> --- </v>
      </c>
      <c r="E151" s="95">
        <f t="shared" si="18"/>
        <v>18.792866941015092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>
        <f t="shared" si="18"/>
        <v>11.961102106969207</v>
      </c>
      <c r="J151" s="95" t="str">
        <f t="shared" si="18"/>
        <v xml:space="preserve"> --- </v>
      </c>
      <c r="K151" s="95" t="str">
        <f t="shared" si="18"/>
        <v xml:space="preserve"> --- </v>
      </c>
      <c r="L151" s="95">
        <f t="shared" si="18"/>
        <v>9.6822670674109048</v>
      </c>
      <c r="M151" s="95" t="str">
        <f t="shared" si="18"/>
        <v xml:space="preserve"> --- </v>
      </c>
      <c r="N151" s="95" t="str">
        <f t="shared" si="18"/>
        <v xml:space="preserve"> --- </v>
      </c>
      <c r="O151" s="96" t="str">
        <f t="shared" si="18"/>
        <v xml:space="preserve"> --- </v>
      </c>
      <c r="P151" s="97">
        <f t="shared" si="18"/>
        <v>22.707423580786042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>
        <f>IF(OR(B14=" --- ",B22=" --- ")," --- ",B14-B22)</f>
        <v>-971</v>
      </c>
      <c r="C153" s="37">
        <f t="shared" ref="C153:P153" si="19">IF(OR(C14=" --- ",C22=" --- ")," --- ",C14-C22)</f>
        <v>-244</v>
      </c>
      <c r="D153" s="37" t="str">
        <f t="shared" si="19"/>
        <v xml:space="preserve"> --- </v>
      </c>
      <c r="E153" s="37">
        <f t="shared" si="19"/>
        <v>-346</v>
      </c>
      <c r="F153" s="37">
        <f t="shared" si="19"/>
        <v>-200</v>
      </c>
      <c r="G153" s="37">
        <f t="shared" si="19"/>
        <v>-356</v>
      </c>
      <c r="H153" s="37" t="str">
        <f t="shared" si="19"/>
        <v xml:space="preserve"> --- </v>
      </c>
      <c r="I153" s="37">
        <f t="shared" si="19"/>
        <v>0</v>
      </c>
      <c r="J153" s="37" t="str">
        <f t="shared" si="19"/>
        <v xml:space="preserve"> --- </v>
      </c>
      <c r="K153" s="37" t="str">
        <f t="shared" si="19"/>
        <v xml:space="preserve"> --- </v>
      </c>
      <c r="L153" s="37">
        <f t="shared" si="19"/>
        <v>-68</v>
      </c>
      <c r="M153" s="37">
        <f t="shared" si="19"/>
        <v>909</v>
      </c>
      <c r="N153" s="37" t="str">
        <f t="shared" si="19"/>
        <v xml:space="preserve"> --- </v>
      </c>
      <c r="O153" s="100">
        <f t="shared" si="19"/>
        <v>-444</v>
      </c>
      <c r="P153" s="101">
        <f t="shared" si="19"/>
        <v>-192</v>
      </c>
    </row>
    <row r="154" spans="1:16" ht="30" customHeight="1" thickBot="1">
      <c r="A154" s="98" t="s">
        <v>100</v>
      </c>
      <c r="B154" s="102" t="str">
        <f>IF(OR(B22=" --- ",B30=" --- ")," --- ",B22-B30)</f>
        <v xml:space="preserve"> --- </v>
      </c>
      <c r="C154" s="103">
        <f t="shared" ref="C154:P154" si="20">IF(OR(C22=" --- ",C30=" --- ")," --- ",C22-C30)</f>
        <v>230</v>
      </c>
      <c r="D154" s="103" t="str">
        <f t="shared" si="20"/>
        <v xml:space="preserve"> --- </v>
      </c>
      <c r="E154" s="103">
        <f t="shared" si="20"/>
        <v>548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>
        <f t="shared" si="20"/>
        <v>369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>
        <f t="shared" si="20"/>
        <v>451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 t="str">
        <f t="shared" si="20"/>
        <v xml:space="preserve"> --- </v>
      </c>
      <c r="P154" s="105">
        <f t="shared" si="20"/>
        <v>884</v>
      </c>
    </row>
    <row r="156" spans="1:16">
      <c r="P156" s="18" t="s">
        <v>119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59" priority="9" stopIfTrue="1">
      <formula>B9&gt;B17</formula>
    </cfRule>
    <cfRule type="expression" dxfId="58" priority="10" stopIfTrue="1">
      <formula>B9&lt;B17</formula>
    </cfRule>
  </conditionalFormatting>
  <conditionalFormatting sqref="C9:E9">
    <cfRule type="expression" dxfId="57" priority="7" stopIfTrue="1">
      <formula>C9&gt;C17</formula>
    </cfRule>
    <cfRule type="expression" dxfId="56" priority="8" stopIfTrue="1">
      <formula>C9&lt;C17</formula>
    </cfRule>
  </conditionalFormatting>
  <conditionalFormatting sqref="B10">
    <cfRule type="expression" dxfId="55" priority="5" stopIfTrue="1">
      <formula>B10&gt;B18</formula>
    </cfRule>
    <cfRule type="expression" dxfId="54" priority="6" stopIfTrue="1">
      <formula>B10&lt;B18</formula>
    </cfRule>
  </conditionalFormatting>
  <conditionalFormatting sqref="C9:O9">
    <cfRule type="expression" dxfId="53" priority="3" stopIfTrue="1">
      <formula>C9&gt;C17</formula>
    </cfRule>
    <cfRule type="expression" dxfId="52" priority="4" stopIfTrue="1">
      <formula>C9&lt;C17</formula>
    </cfRule>
  </conditionalFormatting>
  <conditionalFormatting sqref="C10:O10">
    <cfRule type="expression" dxfId="51" priority="1" stopIfTrue="1">
      <formula>C10&gt;C18</formula>
    </cfRule>
    <cfRule type="expression" dxfId="5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3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4" t="s">
        <v>123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46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0</v>
      </c>
      <c r="C9" s="43">
        <v>0</v>
      </c>
      <c r="D9" s="43">
        <v>0</v>
      </c>
      <c r="E9" s="43">
        <v>0</v>
      </c>
      <c r="F9" s="43">
        <v>9.5500000000000007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13.855172413793104</v>
      </c>
      <c r="M9" s="43">
        <v>0</v>
      </c>
      <c r="N9" s="43">
        <v>0</v>
      </c>
      <c r="O9" s="72">
        <v>0</v>
      </c>
      <c r="P9" s="56">
        <f t="shared" ref="P9:P12" si="0">SUM(B9:O9)/COUNTIF(B9:O9,"&gt;0")</f>
        <v>11.702586206896552</v>
      </c>
    </row>
    <row r="10" spans="1:33" s="27" customFormat="1" ht="30" customHeight="1">
      <c r="A10" s="26" t="s">
        <v>30</v>
      </c>
      <c r="B10" s="64">
        <v>0</v>
      </c>
      <c r="C10" s="44">
        <v>0</v>
      </c>
      <c r="D10" s="44">
        <v>0</v>
      </c>
      <c r="E10" s="44">
        <v>0</v>
      </c>
      <c r="F10" s="44">
        <v>36.86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49.95</v>
      </c>
      <c r="M10" s="44">
        <v>0</v>
      </c>
      <c r="N10" s="44">
        <v>0</v>
      </c>
      <c r="O10" s="73">
        <v>0</v>
      </c>
      <c r="P10" s="49">
        <f t="shared" si="0"/>
        <v>43.405000000000001</v>
      </c>
    </row>
    <row r="11" spans="1:33" s="39" customFormat="1" ht="30" customHeight="1">
      <c r="A11" s="28" t="s">
        <v>29</v>
      </c>
      <c r="B11" s="65">
        <v>0</v>
      </c>
      <c r="C11" s="45">
        <v>0</v>
      </c>
      <c r="D11" s="45">
        <v>0</v>
      </c>
      <c r="E11" s="45">
        <v>0</v>
      </c>
      <c r="F11" s="45">
        <v>24400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25176</v>
      </c>
      <c r="M11" s="45">
        <v>0</v>
      </c>
      <c r="N11" s="45">
        <v>0</v>
      </c>
      <c r="O11" s="74">
        <v>0</v>
      </c>
      <c r="P11" s="50">
        <f t="shared" si="0"/>
        <v>24788</v>
      </c>
    </row>
    <row r="12" spans="1:33" s="62" customFormat="1" ht="30" customHeight="1" thickBot="1">
      <c r="A12" s="29" t="s">
        <v>31</v>
      </c>
      <c r="B12" s="66">
        <v>0</v>
      </c>
      <c r="C12" s="46">
        <v>0</v>
      </c>
      <c r="D12" s="46">
        <v>0</v>
      </c>
      <c r="E12" s="46">
        <v>0</v>
      </c>
      <c r="F12" s="46">
        <v>13900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14589</v>
      </c>
      <c r="M12" s="46">
        <v>0</v>
      </c>
      <c r="N12" s="46">
        <v>0</v>
      </c>
      <c r="O12" s="75">
        <v>0</v>
      </c>
      <c r="P12" s="51">
        <f t="shared" si="0"/>
        <v>14244.5</v>
      </c>
    </row>
    <row r="13" spans="1:33" s="39" customFormat="1" ht="30" customHeight="1" thickBot="1">
      <c r="A13" s="30" t="s">
        <v>102</v>
      </c>
      <c r="B13" s="31" t="str">
        <f>IF(B9=0," --- ",ROUND(12*(1/B9*B11),))</f>
        <v xml:space="preserve"> --- </v>
      </c>
      <c r="C13" s="31" t="str">
        <f t="shared" ref="C13:O14" si="1">IF(C9=0," --- ",ROUND(12*(1/C9*C11),))</f>
        <v xml:space="preserve"> --- </v>
      </c>
      <c r="D13" s="31" t="str">
        <f t="shared" si="1"/>
        <v xml:space="preserve"> --- </v>
      </c>
      <c r="E13" s="31" t="str">
        <f t="shared" si="1"/>
        <v xml:space="preserve"> --- </v>
      </c>
      <c r="F13" s="31">
        <f t="shared" si="1"/>
        <v>30660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 t="str">
        <f t="shared" si="1"/>
        <v xml:space="preserve"> --- </v>
      </c>
      <c r="K13" s="31" t="str">
        <f>IF(K9=0," --- ",ROUND(12*(1/K9*K11)+Q38,))</f>
        <v xml:space="preserve"> --- </v>
      </c>
      <c r="L13" s="31">
        <f t="shared" si="1"/>
        <v>21805</v>
      </c>
      <c r="M13" s="31" t="str">
        <f t="shared" si="1"/>
        <v xml:space="preserve"> --- </v>
      </c>
      <c r="N13" s="31" t="str">
        <f t="shared" si="1"/>
        <v xml:space="preserve"> --- </v>
      </c>
      <c r="O13" s="76" t="str">
        <f t="shared" si="1"/>
        <v xml:space="preserve"> --- </v>
      </c>
      <c r="P13" s="77">
        <f>ROUND(SUM(B13:O13)/COUNTIF(B13:O13,"&gt;0"),)</f>
        <v>26233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 t="str">
        <f>IF(B10=0," --- ",ROUND(12*(1/B10*B12),))</f>
        <v xml:space="preserve"> --- </v>
      </c>
      <c r="C14" s="67" t="str">
        <f t="shared" si="1"/>
        <v xml:space="preserve"> --- </v>
      </c>
      <c r="D14" s="67" t="str">
        <f t="shared" si="1"/>
        <v xml:space="preserve"> --- </v>
      </c>
      <c r="E14" s="67" t="str">
        <f t="shared" si="1"/>
        <v xml:space="preserve"> --- </v>
      </c>
      <c r="F14" s="67">
        <f t="shared" si="1"/>
        <v>4525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 t="str">
        <f t="shared" si="1"/>
        <v xml:space="preserve"> --- </v>
      </c>
      <c r="K14" s="67" t="str">
        <f t="shared" si="1"/>
        <v xml:space="preserve"> --- </v>
      </c>
      <c r="L14" s="67">
        <f t="shared" si="1"/>
        <v>3505</v>
      </c>
      <c r="M14" s="67" t="str">
        <f t="shared" si="1"/>
        <v xml:space="preserve"> --- </v>
      </c>
      <c r="N14" s="67" t="str">
        <f t="shared" si="1"/>
        <v xml:space="preserve"> --- </v>
      </c>
      <c r="O14" s="79" t="str">
        <f t="shared" si="1"/>
        <v xml:space="preserve"> --- </v>
      </c>
      <c r="P14" s="77">
        <f>ROUND(SUM(B14:O14)/COUNTIF(B14:O14,"&gt;0"),)</f>
        <v>4015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 t="str">
        <f>IF(B9=0," --- ",B13+B14)</f>
        <v xml:space="preserve"> --- </v>
      </c>
      <c r="C15" s="67" t="str">
        <f t="shared" ref="C15:P15" si="2">IF(C9=0," --- ",C13+C14)</f>
        <v xml:space="preserve"> --- </v>
      </c>
      <c r="D15" s="67" t="str">
        <f t="shared" si="2"/>
        <v xml:space="preserve"> --- </v>
      </c>
      <c r="E15" s="67" t="str">
        <f t="shared" si="2"/>
        <v xml:space="preserve"> --- </v>
      </c>
      <c r="F15" s="67">
        <f t="shared" si="2"/>
        <v>35185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 t="str">
        <f t="shared" si="2"/>
        <v xml:space="preserve"> --- </v>
      </c>
      <c r="K15" s="67" t="str">
        <f t="shared" si="2"/>
        <v xml:space="preserve"> --- </v>
      </c>
      <c r="L15" s="67">
        <f t="shared" si="2"/>
        <v>25310</v>
      </c>
      <c r="M15" s="67" t="str">
        <f t="shared" si="2"/>
        <v xml:space="preserve"> --- </v>
      </c>
      <c r="N15" s="67" t="str">
        <f t="shared" si="2"/>
        <v xml:space="preserve"> --- </v>
      </c>
      <c r="O15" s="79" t="str">
        <f t="shared" si="2"/>
        <v xml:space="preserve"> --- </v>
      </c>
      <c r="P15" s="77">
        <f t="shared" si="2"/>
        <v>30248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12.469655172413793</v>
      </c>
      <c r="M17" s="43">
        <v>0</v>
      </c>
      <c r="N17" s="43">
        <v>0</v>
      </c>
      <c r="O17" s="72">
        <v>0</v>
      </c>
      <c r="P17" s="83">
        <f t="shared" ref="P17:P20" si="3">SUM(B17:O17)/COUNTIF(B17:O17,"&gt;0")</f>
        <v>12.469655172413793</v>
      </c>
      <c r="R17" s="84"/>
      <c r="S17" s="84"/>
    </row>
    <row r="18" spans="1:23" s="27" customFormat="1" ht="30" customHeight="1">
      <c r="A18" s="26" t="s">
        <v>30</v>
      </c>
      <c r="B18" s="59">
        <v>0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48.97</v>
      </c>
      <c r="M18" s="44">
        <v>0</v>
      </c>
      <c r="N18" s="44">
        <v>0</v>
      </c>
      <c r="O18" s="73">
        <v>0</v>
      </c>
      <c r="P18" s="85">
        <f t="shared" si="3"/>
        <v>48.97</v>
      </c>
      <c r="R18" s="84"/>
      <c r="S18" s="84"/>
    </row>
    <row r="19" spans="1:23" s="39" customFormat="1" ht="30" customHeight="1">
      <c r="A19" s="28" t="s">
        <v>29</v>
      </c>
      <c r="B19" s="60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25410</v>
      </c>
      <c r="M19" s="45">
        <v>0</v>
      </c>
      <c r="N19" s="45">
        <v>0</v>
      </c>
      <c r="O19" s="74">
        <v>0</v>
      </c>
      <c r="P19" s="86">
        <f t="shared" si="3"/>
        <v>25410</v>
      </c>
      <c r="R19" s="84"/>
      <c r="S19" s="84"/>
    </row>
    <row r="20" spans="1:23" s="62" customFormat="1" ht="30" customHeight="1" thickBot="1">
      <c r="A20" s="29" t="s">
        <v>31</v>
      </c>
      <c r="B20" s="61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14497</v>
      </c>
      <c r="M20" s="46">
        <v>0</v>
      </c>
      <c r="N20" s="46">
        <v>0</v>
      </c>
      <c r="O20" s="75">
        <v>0</v>
      </c>
      <c r="P20" s="87">
        <f t="shared" si="3"/>
        <v>14497</v>
      </c>
      <c r="R20" s="84"/>
      <c r="S20" s="84"/>
    </row>
    <row r="21" spans="1:23" s="62" customFormat="1" ht="30" customHeight="1" thickBot="1">
      <c r="A21" s="30" t="s">
        <v>102</v>
      </c>
      <c r="B21" s="31" t="str">
        <f>IF(B17=0," --- ",ROUND(12*(1/B17*B19),))</f>
        <v xml:space="preserve"> --- </v>
      </c>
      <c r="C21" s="31" t="str">
        <f t="shared" ref="C21:O22" si="4">IF(C17=0," --- ",ROUND(12*(1/C17*C19),))</f>
        <v xml:space="preserve"> --- </v>
      </c>
      <c r="D21" s="31" t="str">
        <f t="shared" si="4"/>
        <v xml:space="preserve"> --- </v>
      </c>
      <c r="E21" s="31" t="str">
        <f t="shared" si="4"/>
        <v xml:space="preserve"> --- </v>
      </c>
      <c r="F21" s="31" t="str">
        <f t="shared" si="4"/>
        <v xml:space="preserve"> --- 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 t="str">
        <f t="shared" si="4"/>
        <v xml:space="preserve"> --- </v>
      </c>
      <c r="K21" s="31" t="str">
        <f t="shared" si="4"/>
        <v xml:space="preserve"> --- </v>
      </c>
      <c r="L21" s="31">
        <f t="shared" si="4"/>
        <v>24453</v>
      </c>
      <c r="M21" s="31" t="str">
        <f t="shared" si="4"/>
        <v xml:space="preserve"> --- </v>
      </c>
      <c r="N21" s="31" t="str">
        <f t="shared" si="4"/>
        <v xml:space="preserve"> --- </v>
      </c>
      <c r="O21" s="76" t="str">
        <f t="shared" si="4"/>
        <v xml:space="preserve"> --- </v>
      </c>
      <c r="P21" s="77">
        <f>ROUND(SUM(B21:O21)/COUNTIF(B21:O21,"&gt;0"),)</f>
        <v>24453</v>
      </c>
    </row>
    <row r="22" spans="1:23" s="62" customFormat="1" ht="30" customHeight="1" thickBot="1">
      <c r="A22" s="30" t="s">
        <v>103</v>
      </c>
      <c r="B22" s="67" t="str">
        <f>IF(B18=0," --- ",ROUND(12*(1/B18*B20),))</f>
        <v xml:space="preserve"> --- </v>
      </c>
      <c r="C22" s="67" t="str">
        <f t="shared" si="4"/>
        <v xml:space="preserve"> --- </v>
      </c>
      <c r="D22" s="67" t="str">
        <f t="shared" si="4"/>
        <v xml:space="preserve"> --- </v>
      </c>
      <c r="E22" s="67" t="str">
        <f t="shared" si="4"/>
        <v xml:space="preserve"> --- </v>
      </c>
      <c r="F22" s="67" t="str">
        <f t="shared" si="4"/>
        <v xml:space="preserve"> --- 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 t="str">
        <f t="shared" si="4"/>
        <v xml:space="preserve"> --- </v>
      </c>
      <c r="K22" s="67" t="str">
        <f t="shared" si="4"/>
        <v xml:space="preserve"> --- </v>
      </c>
      <c r="L22" s="67">
        <f t="shared" si="4"/>
        <v>3552</v>
      </c>
      <c r="M22" s="67" t="str">
        <f t="shared" si="4"/>
        <v xml:space="preserve"> --- </v>
      </c>
      <c r="N22" s="67" t="str">
        <f t="shared" si="4"/>
        <v xml:space="preserve"> --- </v>
      </c>
      <c r="O22" s="79" t="str">
        <f t="shared" si="4"/>
        <v xml:space="preserve"> --- </v>
      </c>
      <c r="P22" s="77">
        <f>ROUND(SUM(B22:O22)/COUNTIF(B22:O22,"&gt;0"),)</f>
        <v>3552</v>
      </c>
    </row>
    <row r="23" spans="1:23" s="39" customFormat="1" ht="30" customHeight="1" thickBot="1">
      <c r="A23" s="30" t="s">
        <v>104</v>
      </c>
      <c r="B23" s="67" t="str">
        <f t="shared" ref="B23:P23" si="5">IF(B17=0," --- ",B21+B22)</f>
        <v xml:space="preserve"> --- </v>
      </c>
      <c r="C23" s="67" t="str">
        <f t="shared" si="5"/>
        <v xml:space="preserve"> --- </v>
      </c>
      <c r="D23" s="67" t="str">
        <f t="shared" si="5"/>
        <v xml:space="preserve"> --- </v>
      </c>
      <c r="E23" s="67" t="str">
        <f t="shared" si="5"/>
        <v xml:space="preserve"> --- </v>
      </c>
      <c r="F23" s="67" t="str">
        <f t="shared" si="5"/>
        <v xml:space="preserve"> --- 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 t="str">
        <f t="shared" si="5"/>
        <v xml:space="preserve"> --- </v>
      </c>
      <c r="K23" s="67" t="str">
        <f t="shared" si="5"/>
        <v xml:space="preserve"> --- </v>
      </c>
      <c r="L23" s="67">
        <f t="shared" si="5"/>
        <v>28005</v>
      </c>
      <c r="M23" s="67" t="str">
        <f t="shared" si="5"/>
        <v xml:space="preserve"> --- </v>
      </c>
      <c r="N23" s="67" t="str">
        <f t="shared" si="5"/>
        <v xml:space="preserve"> --- </v>
      </c>
      <c r="O23" s="79" t="str">
        <f t="shared" si="5"/>
        <v xml:space="preserve"> --- </v>
      </c>
      <c r="P23" s="77">
        <f t="shared" si="5"/>
        <v>28005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0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72">
        <v>0</v>
      </c>
      <c r="P25" s="83" t="e">
        <f t="shared" ref="P25:P28" si="6">SUM(B25:O25)/COUNTIF(B25:O25,"&gt;0")</f>
        <v>#DIV/0!</v>
      </c>
      <c r="R25" s="84"/>
      <c r="S25" s="84"/>
    </row>
    <row r="26" spans="1:23" s="27" customFormat="1" ht="30" customHeight="1">
      <c r="A26" s="26" t="s">
        <v>30</v>
      </c>
      <c r="B26" s="59">
        <v>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73">
        <v>0</v>
      </c>
      <c r="P26" s="85" t="e">
        <f t="shared" si="6"/>
        <v>#DIV/0!</v>
      </c>
      <c r="R26" s="84"/>
      <c r="S26" s="84"/>
    </row>
    <row r="27" spans="1:23" s="39" customFormat="1" ht="30" customHeight="1">
      <c r="A27" s="28" t="s">
        <v>29</v>
      </c>
      <c r="B27" s="60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74">
        <v>0</v>
      </c>
      <c r="P27" s="86" t="e">
        <f t="shared" si="6"/>
        <v>#DIV/0!</v>
      </c>
      <c r="R27" s="84"/>
      <c r="S27" s="84"/>
    </row>
    <row r="28" spans="1:23" s="62" customFormat="1" ht="30" customHeight="1" thickBot="1">
      <c r="A28" s="29" t="s">
        <v>31</v>
      </c>
      <c r="B28" s="61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75">
        <v>0</v>
      </c>
      <c r="P28" s="87" t="e">
        <f t="shared" si="6"/>
        <v>#DIV/0!</v>
      </c>
      <c r="R28" s="84"/>
      <c r="S28" s="84"/>
    </row>
    <row r="29" spans="1:23" s="62" customFormat="1" ht="30" customHeight="1" thickBot="1">
      <c r="A29" s="30" t="s">
        <v>102</v>
      </c>
      <c r="B29" s="31" t="str">
        <f>IF(B25=0," --- ",ROUND(12*(1/B25*B27),))</f>
        <v xml:space="preserve"> --- </v>
      </c>
      <c r="C29" s="31" t="str">
        <f t="shared" ref="C29:O30" si="7">IF(C25=0," --- ",ROUND(12*(1/C25*C27),))</f>
        <v xml:space="preserve"> --- </v>
      </c>
      <c r="D29" s="31" t="str">
        <f t="shared" si="7"/>
        <v xml:space="preserve"> --- </v>
      </c>
      <c r="E29" s="31" t="str">
        <f t="shared" si="7"/>
        <v xml:space="preserve"> --- 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 t="str">
        <f t="shared" si="7"/>
        <v xml:space="preserve"> --- </v>
      </c>
      <c r="K29" s="31" t="str">
        <f t="shared" si="7"/>
        <v xml:space="preserve"> --- </v>
      </c>
      <c r="L29" s="31" t="str">
        <f t="shared" si="7"/>
        <v xml:space="preserve"> --- </v>
      </c>
      <c r="M29" s="31" t="str">
        <f t="shared" si="7"/>
        <v xml:space="preserve"> --- </v>
      </c>
      <c r="N29" s="31" t="str">
        <f t="shared" si="7"/>
        <v xml:space="preserve"> --- </v>
      </c>
      <c r="O29" s="76" t="str">
        <f t="shared" si="7"/>
        <v xml:space="preserve"> --- </v>
      </c>
      <c r="P29" s="77" t="e">
        <f>ROUND(SUM(B29:O29)/COUNTIF(B29:O29,"&gt;0"),)</f>
        <v>#DIV/0!</v>
      </c>
    </row>
    <row r="30" spans="1:23" s="62" customFormat="1" ht="30" customHeight="1" thickBot="1">
      <c r="A30" s="30" t="s">
        <v>103</v>
      </c>
      <c r="B30" s="67" t="str">
        <f>IF(B26=0," --- ",ROUND(12*(1/B26*B28),))</f>
        <v xml:space="preserve"> --- </v>
      </c>
      <c r="C30" s="67" t="str">
        <f t="shared" si="7"/>
        <v xml:space="preserve"> --- </v>
      </c>
      <c r="D30" s="67" t="str">
        <f t="shared" si="7"/>
        <v xml:space="preserve"> --- </v>
      </c>
      <c r="E30" s="67" t="str">
        <f t="shared" si="7"/>
        <v xml:space="preserve"> --- 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 t="str">
        <f t="shared" si="7"/>
        <v xml:space="preserve"> --- </v>
      </c>
      <c r="K30" s="67" t="str">
        <f t="shared" si="7"/>
        <v xml:space="preserve"> --- </v>
      </c>
      <c r="L30" s="67" t="str">
        <f t="shared" si="7"/>
        <v xml:space="preserve"> --- </v>
      </c>
      <c r="M30" s="67" t="str">
        <f t="shared" si="7"/>
        <v xml:space="preserve"> --- </v>
      </c>
      <c r="N30" s="67" t="str">
        <f t="shared" si="7"/>
        <v xml:space="preserve"> --- </v>
      </c>
      <c r="O30" s="79" t="str">
        <f t="shared" si="7"/>
        <v xml:space="preserve"> --- </v>
      </c>
      <c r="P30" s="77" t="e">
        <f>ROUND(SUM(B30:O30)/COUNTIF(B30:O30,"&gt;0"),)</f>
        <v>#DIV/0!</v>
      </c>
    </row>
    <row r="31" spans="1:23" s="39" customFormat="1" ht="30" customHeight="1" thickBot="1">
      <c r="A31" s="30" t="s">
        <v>104</v>
      </c>
      <c r="B31" s="67" t="str">
        <f t="shared" ref="B31:P31" si="8">IF(B25=0," --- ",B29+B30)</f>
        <v xml:space="preserve"> --- </v>
      </c>
      <c r="C31" s="67" t="str">
        <f t="shared" si="8"/>
        <v xml:space="preserve"> --- </v>
      </c>
      <c r="D31" s="67" t="str">
        <f t="shared" si="8"/>
        <v xml:space="preserve"> --- </v>
      </c>
      <c r="E31" s="67" t="str">
        <f t="shared" si="8"/>
        <v xml:space="preserve"> --- 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 t="str">
        <f t="shared" si="8"/>
        <v xml:space="preserve"> --- </v>
      </c>
      <c r="K31" s="67" t="str">
        <f t="shared" si="8"/>
        <v xml:space="preserve"> --- </v>
      </c>
      <c r="L31" s="67" t="str">
        <f t="shared" si="8"/>
        <v xml:space="preserve"> --- </v>
      </c>
      <c r="M31" s="67" t="str">
        <f t="shared" si="8"/>
        <v xml:space="preserve"> --- </v>
      </c>
      <c r="N31" s="67" t="str">
        <f t="shared" si="8"/>
        <v xml:space="preserve"> --- </v>
      </c>
      <c r="O31" s="79" t="str">
        <f t="shared" si="8"/>
        <v xml:space="preserve"> --- </v>
      </c>
      <c r="P31" s="77" t="e">
        <f t="shared" si="8"/>
        <v>#DIV/0!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 t="str">
        <f>IF(OR(B15=" --- ",B23=" --- ")," --- ",B15/B23*100-100)</f>
        <v xml:space="preserve"> --- </v>
      </c>
      <c r="C33" s="34" t="str">
        <f t="shared" ref="C33:P33" si="9">IF(OR(C15=" --- ",C23=" --- ")," --- ",C15/C23*100-100)</f>
        <v xml:space="preserve"> --- </v>
      </c>
      <c r="D33" s="34" t="str">
        <f t="shared" si="9"/>
        <v xml:space="preserve"> --- </v>
      </c>
      <c r="E33" s="34" t="str">
        <f t="shared" si="9"/>
        <v xml:space="preserve"> --- </v>
      </c>
      <c r="F33" s="34" t="str">
        <f t="shared" si="9"/>
        <v xml:space="preserve"> --- 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 t="str">
        <f t="shared" si="9"/>
        <v xml:space="preserve"> --- </v>
      </c>
      <c r="K33" s="34" t="str">
        <f t="shared" si="9"/>
        <v xml:space="preserve"> --- </v>
      </c>
      <c r="L33" s="34">
        <f t="shared" si="9"/>
        <v>-9.6232815568648533</v>
      </c>
      <c r="M33" s="34" t="str">
        <f t="shared" si="9"/>
        <v xml:space="preserve"> --- </v>
      </c>
      <c r="N33" s="34" t="str">
        <f t="shared" si="9"/>
        <v xml:space="preserve"> --- </v>
      </c>
      <c r="O33" s="91" t="str">
        <f t="shared" si="9"/>
        <v xml:space="preserve"> --- </v>
      </c>
      <c r="P33" s="92">
        <f t="shared" si="9"/>
        <v>8.0092840564184939</v>
      </c>
      <c r="Q33" s="93"/>
    </row>
    <row r="34" spans="1:17" s="35" customFormat="1" ht="30" customHeight="1" thickBot="1">
      <c r="A34" s="89" t="s">
        <v>60</v>
      </c>
      <c r="B34" s="94" t="str">
        <f>IF(OR(B23=" --- ",B31=" --- ")," --- ",B23/B31*100-100)</f>
        <v xml:space="preserve"> --- </v>
      </c>
      <c r="C34" s="95" t="str">
        <f t="shared" ref="C34:P34" si="10">IF(OR(C23=" --- ",C31=" --- ")," --- ",C23/C31*100-100)</f>
        <v xml:space="preserve"> --- </v>
      </c>
      <c r="D34" s="95" t="str">
        <f t="shared" si="10"/>
        <v xml:space="preserve"> --- </v>
      </c>
      <c r="E34" s="95" t="str">
        <f t="shared" si="10"/>
        <v xml:space="preserve"> --- 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 t="str">
        <f t="shared" si="10"/>
        <v xml:space="preserve"> --- </v>
      </c>
      <c r="K34" s="95" t="str">
        <f t="shared" si="10"/>
        <v xml:space="preserve"> --- </v>
      </c>
      <c r="L34" s="95" t="str">
        <f t="shared" si="10"/>
        <v xml:space="preserve"> --- </v>
      </c>
      <c r="M34" s="95" t="str">
        <f t="shared" si="10"/>
        <v xml:space="preserve"> --- </v>
      </c>
      <c r="N34" s="95" t="str">
        <f t="shared" si="10"/>
        <v xml:space="preserve"> --- </v>
      </c>
      <c r="O34" s="96" t="str">
        <f t="shared" si="10"/>
        <v xml:space="preserve"> --- </v>
      </c>
      <c r="P34" s="97" t="e">
        <f t="shared" si="10"/>
        <v>#DIV/0!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 t="str">
        <f>IF(OR(B15=" --- ",B23=" --- ")," --- ",B15-B23)</f>
        <v xml:space="preserve"> --- </v>
      </c>
      <c r="C36" s="37" t="str">
        <f t="shared" ref="C36:P36" si="11">IF(OR(C15=" --- ",C23=" --- ")," --- ",C15-C23)</f>
        <v xml:space="preserve"> --- </v>
      </c>
      <c r="D36" s="37" t="str">
        <f t="shared" si="11"/>
        <v xml:space="preserve"> --- </v>
      </c>
      <c r="E36" s="37" t="str">
        <f t="shared" si="11"/>
        <v xml:space="preserve"> --- </v>
      </c>
      <c r="F36" s="37" t="str">
        <f t="shared" si="11"/>
        <v xml:space="preserve"> --- 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 t="str">
        <f t="shared" si="11"/>
        <v xml:space="preserve"> --- </v>
      </c>
      <c r="K36" s="37" t="str">
        <f t="shared" si="11"/>
        <v xml:space="preserve"> --- </v>
      </c>
      <c r="L36" s="37">
        <f t="shared" si="11"/>
        <v>-2695</v>
      </c>
      <c r="M36" s="37" t="str">
        <f t="shared" si="11"/>
        <v xml:space="preserve"> --- </v>
      </c>
      <c r="N36" s="37" t="str">
        <f t="shared" si="11"/>
        <v xml:space="preserve"> --- </v>
      </c>
      <c r="O36" s="100" t="str">
        <f t="shared" si="11"/>
        <v xml:space="preserve"> --- </v>
      </c>
      <c r="P36" s="101">
        <f t="shared" si="11"/>
        <v>2243</v>
      </c>
    </row>
    <row r="37" spans="1:17" s="35" customFormat="1" ht="30" customHeight="1" thickBot="1">
      <c r="A37" s="98" t="s">
        <v>61</v>
      </c>
      <c r="B37" s="102" t="str">
        <f>IF(OR(B23=" --- ",B31=" --- ")," --- ",B23-B31)</f>
        <v xml:space="preserve"> --- </v>
      </c>
      <c r="C37" s="103" t="str">
        <f t="shared" ref="C37:P37" si="12">IF(OR(C23=" --- ",C31=" --- ")," --- ",C23-C31)</f>
        <v xml:space="preserve"> --- </v>
      </c>
      <c r="D37" s="103" t="str">
        <f t="shared" si="12"/>
        <v xml:space="preserve"> --- </v>
      </c>
      <c r="E37" s="103" t="str">
        <f t="shared" si="12"/>
        <v xml:space="preserve"> --- 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 t="str">
        <f t="shared" si="12"/>
        <v xml:space="preserve"> --- </v>
      </c>
      <c r="K37" s="103" t="str">
        <f t="shared" si="12"/>
        <v xml:space="preserve"> --- </v>
      </c>
      <c r="L37" s="103" t="str">
        <f t="shared" si="12"/>
        <v xml:space="preserve"> --- </v>
      </c>
      <c r="M37" s="103" t="str">
        <f t="shared" si="12"/>
        <v xml:space="preserve"> --- </v>
      </c>
      <c r="N37" s="103" t="str">
        <f t="shared" si="12"/>
        <v xml:space="preserve"> --- </v>
      </c>
      <c r="O37" s="104" t="str">
        <f t="shared" si="12"/>
        <v xml:space="preserve"> --- </v>
      </c>
      <c r="P37" s="105" t="e">
        <f t="shared" si="12"/>
        <v>#DIV/0!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47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127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 t="str">
        <f>IF(OR(B13=" --- ",B21=" --- ")," --- ",B13/B21*100-100)</f>
        <v xml:space="preserve"> --- </v>
      </c>
      <c r="C97" s="34" t="str">
        <f t="shared" ref="C97:P97" si="13">IF(OR(C13=" --- ",C21=" --- ")," --- ",C13/C21*100-100)</f>
        <v xml:space="preserve"> --- </v>
      </c>
      <c r="D97" s="34" t="str">
        <f t="shared" si="13"/>
        <v xml:space="preserve"> --- </v>
      </c>
      <c r="E97" s="34" t="str">
        <f t="shared" si="13"/>
        <v xml:space="preserve"> --- </v>
      </c>
      <c r="F97" s="34" t="str">
        <f t="shared" si="13"/>
        <v xml:space="preserve"> --- 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 t="str">
        <f t="shared" si="13"/>
        <v xml:space="preserve"> --- </v>
      </c>
      <c r="K97" s="34" t="str">
        <f t="shared" si="13"/>
        <v xml:space="preserve"> --- </v>
      </c>
      <c r="L97" s="34">
        <f t="shared" si="13"/>
        <v>-10.828937144726609</v>
      </c>
      <c r="M97" s="34" t="str">
        <f t="shared" si="13"/>
        <v xml:space="preserve"> --- </v>
      </c>
      <c r="N97" s="34" t="str">
        <f t="shared" si="13"/>
        <v xml:space="preserve"> --- </v>
      </c>
      <c r="O97" s="91" t="str">
        <f t="shared" si="13"/>
        <v xml:space="preserve"> --- </v>
      </c>
      <c r="P97" s="92">
        <f t="shared" si="13"/>
        <v>7.2792704371651666</v>
      </c>
    </row>
    <row r="98" spans="1:16" ht="30" customHeight="1" thickBot="1">
      <c r="A98" s="89" t="s">
        <v>92</v>
      </c>
      <c r="B98" s="94" t="str">
        <f>IF(OR(B21=" --- ",B29=" --- ")," --- ",B21/B29*100-100)</f>
        <v xml:space="preserve"> --- </v>
      </c>
      <c r="C98" s="95" t="str">
        <f t="shared" ref="C98:P98" si="14">IF(OR(C21=" --- ",C29=" --- ")," --- ",C21/C29*100-100)</f>
        <v xml:space="preserve"> --- </v>
      </c>
      <c r="D98" s="95" t="str">
        <f t="shared" si="14"/>
        <v xml:space="preserve"> --- </v>
      </c>
      <c r="E98" s="95" t="str">
        <f t="shared" si="14"/>
        <v xml:space="preserve"> --- 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 t="str">
        <f t="shared" si="14"/>
        <v xml:space="preserve"> --- </v>
      </c>
      <c r="K98" s="95" t="str">
        <f t="shared" si="14"/>
        <v xml:space="preserve"> --- </v>
      </c>
      <c r="L98" s="95" t="str">
        <f t="shared" si="14"/>
        <v xml:space="preserve"> --- </v>
      </c>
      <c r="M98" s="95" t="str">
        <f t="shared" si="14"/>
        <v xml:space="preserve"> --- </v>
      </c>
      <c r="N98" s="95" t="str">
        <f t="shared" si="14"/>
        <v xml:space="preserve"> --- </v>
      </c>
      <c r="O98" s="96" t="str">
        <f t="shared" si="14"/>
        <v xml:space="preserve"> --- </v>
      </c>
      <c r="P98" s="97" t="e">
        <f t="shared" si="14"/>
        <v>#DIV/0!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 t="str">
        <f>IF(OR(B13=" --- ",B21=" --- ")," --- ",B13-B21)</f>
        <v xml:space="preserve"> --- </v>
      </c>
      <c r="C100" s="37" t="str">
        <f t="shared" ref="C100:P100" si="15">IF(OR(C13=" --- ",C21=" --- ")," --- ",C13-C21)</f>
        <v xml:space="preserve"> --- </v>
      </c>
      <c r="D100" s="37" t="str">
        <f t="shared" si="15"/>
        <v xml:space="preserve"> --- </v>
      </c>
      <c r="E100" s="37" t="str">
        <f t="shared" si="15"/>
        <v xml:space="preserve"> --- </v>
      </c>
      <c r="F100" s="37" t="str">
        <f t="shared" si="15"/>
        <v xml:space="preserve"> --- 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 t="str">
        <f t="shared" si="15"/>
        <v xml:space="preserve"> --- </v>
      </c>
      <c r="K100" s="37" t="str">
        <f t="shared" si="15"/>
        <v xml:space="preserve"> --- </v>
      </c>
      <c r="L100" s="37">
        <f t="shared" si="15"/>
        <v>-2648</v>
      </c>
      <c r="M100" s="37" t="str">
        <f t="shared" si="15"/>
        <v xml:space="preserve"> --- </v>
      </c>
      <c r="N100" s="37" t="str">
        <f t="shared" si="15"/>
        <v xml:space="preserve"> --- </v>
      </c>
      <c r="O100" s="100" t="str">
        <f t="shared" si="15"/>
        <v xml:space="preserve"> --- </v>
      </c>
      <c r="P100" s="101">
        <f t="shared" si="15"/>
        <v>1780</v>
      </c>
    </row>
    <row r="101" spans="1:16" ht="30" customHeight="1" thickBot="1">
      <c r="A101" s="98" t="s">
        <v>94</v>
      </c>
      <c r="B101" s="102" t="str">
        <f>IF(OR(B21=" --- ",B29=" --- ")," --- ",B21-B29)</f>
        <v xml:space="preserve"> --- </v>
      </c>
      <c r="C101" s="103" t="str">
        <f t="shared" ref="C101:P101" si="16">IF(OR(C21=" --- ",C29=" --- ")," --- ",C21-C29)</f>
        <v xml:space="preserve"> --- </v>
      </c>
      <c r="D101" s="103" t="str">
        <f t="shared" si="16"/>
        <v xml:space="preserve"> --- </v>
      </c>
      <c r="E101" s="103" t="str">
        <f t="shared" si="16"/>
        <v xml:space="preserve"> --- 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 t="str">
        <f t="shared" si="16"/>
        <v xml:space="preserve"> --- 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 t="str">
        <f t="shared" si="16"/>
        <v xml:space="preserve"> --- </v>
      </c>
      <c r="P101" s="105" t="e">
        <f t="shared" si="16"/>
        <v>#DIV/0!</v>
      </c>
    </row>
    <row r="103" spans="1:16">
      <c r="P103" s="18" t="s">
        <v>126</v>
      </c>
    </row>
    <row r="147" spans="1:16" ht="13.5" thickBot="1">
      <c r="P147" s="18" t="s">
        <v>125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 t="str">
        <f>IF(OR(B14=" --- ",B22=" --- ")," --- ",B14/B22*100-100)</f>
        <v xml:space="preserve"> --- </v>
      </c>
      <c r="C150" s="34" t="str">
        <f t="shared" ref="C150:P150" si="17">IF(OR(C14=" --- ",C22=" --- ")," --- ",C14/C22*100-100)</f>
        <v xml:space="preserve"> --- </v>
      </c>
      <c r="D150" s="34" t="str">
        <f t="shared" si="17"/>
        <v xml:space="preserve"> --- </v>
      </c>
      <c r="E150" s="34" t="str">
        <f t="shared" si="17"/>
        <v xml:space="preserve"> --- </v>
      </c>
      <c r="F150" s="34" t="str">
        <f t="shared" si="17"/>
        <v xml:space="preserve"> --- 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 t="str">
        <f t="shared" si="17"/>
        <v xml:space="preserve"> --- </v>
      </c>
      <c r="K150" s="34" t="str">
        <f t="shared" si="17"/>
        <v xml:space="preserve"> --- </v>
      </c>
      <c r="L150" s="34">
        <f t="shared" si="17"/>
        <v>-1.3231981981981988</v>
      </c>
      <c r="M150" s="34" t="str">
        <f t="shared" si="17"/>
        <v xml:space="preserve"> --- </v>
      </c>
      <c r="N150" s="34" t="str">
        <f t="shared" si="17"/>
        <v xml:space="preserve"> --- </v>
      </c>
      <c r="O150" s="91" t="str">
        <f t="shared" si="17"/>
        <v xml:space="preserve"> --- </v>
      </c>
      <c r="P150" s="92">
        <f t="shared" si="17"/>
        <v>13.034909909909913</v>
      </c>
    </row>
    <row r="151" spans="1:16" ht="30" customHeight="1" thickBot="1">
      <c r="A151" s="89" t="s">
        <v>98</v>
      </c>
      <c r="B151" s="94" t="str">
        <f>IF(OR(B22=" --- ",B30=" --- ")," --- ",B22/B30*100-100)</f>
        <v xml:space="preserve"> --- </v>
      </c>
      <c r="C151" s="95" t="str">
        <f t="shared" ref="C151:P151" si="18">IF(OR(C22=" --- ",C30=" --- ")," --- ",C22/C30*100-100)</f>
        <v xml:space="preserve"> --- </v>
      </c>
      <c r="D151" s="95" t="str">
        <f t="shared" si="18"/>
        <v xml:space="preserve"> --- </v>
      </c>
      <c r="E151" s="95" t="str">
        <f t="shared" si="18"/>
        <v xml:space="preserve"> --- 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 t="str">
        <f t="shared" si="18"/>
        <v xml:space="preserve"> --- </v>
      </c>
      <c r="K151" s="95" t="str">
        <f t="shared" si="18"/>
        <v xml:space="preserve"> --- </v>
      </c>
      <c r="L151" s="95" t="str">
        <f t="shared" si="18"/>
        <v xml:space="preserve"> --- </v>
      </c>
      <c r="M151" s="95" t="str">
        <f t="shared" si="18"/>
        <v xml:space="preserve"> --- </v>
      </c>
      <c r="N151" s="95" t="str">
        <f t="shared" si="18"/>
        <v xml:space="preserve"> --- </v>
      </c>
      <c r="O151" s="96" t="str">
        <f t="shared" si="18"/>
        <v xml:space="preserve"> --- </v>
      </c>
      <c r="P151" s="97" t="e">
        <f t="shared" si="18"/>
        <v>#DIV/0!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 t="str">
        <f>IF(OR(B14=" --- ",B22=" --- ")," --- ",B14-B22)</f>
        <v xml:space="preserve"> --- </v>
      </c>
      <c r="C153" s="37" t="str">
        <f t="shared" ref="C153:P153" si="19">IF(OR(C14=" --- ",C22=" --- ")," --- ",C14-C22)</f>
        <v xml:space="preserve"> --- </v>
      </c>
      <c r="D153" s="37" t="str">
        <f t="shared" si="19"/>
        <v xml:space="preserve"> --- </v>
      </c>
      <c r="E153" s="37" t="str">
        <f t="shared" si="19"/>
        <v xml:space="preserve"> --- </v>
      </c>
      <c r="F153" s="37" t="str">
        <f t="shared" si="19"/>
        <v xml:space="preserve"> --- 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 t="str">
        <f t="shared" si="19"/>
        <v xml:space="preserve"> --- </v>
      </c>
      <c r="K153" s="37" t="str">
        <f t="shared" si="19"/>
        <v xml:space="preserve"> --- </v>
      </c>
      <c r="L153" s="37">
        <f t="shared" si="19"/>
        <v>-47</v>
      </c>
      <c r="M153" s="37" t="str">
        <f t="shared" si="19"/>
        <v xml:space="preserve"> --- </v>
      </c>
      <c r="N153" s="37" t="str">
        <f t="shared" si="19"/>
        <v xml:space="preserve"> --- </v>
      </c>
      <c r="O153" s="100" t="str">
        <f t="shared" si="19"/>
        <v xml:space="preserve"> --- </v>
      </c>
      <c r="P153" s="101">
        <f t="shared" si="19"/>
        <v>463</v>
      </c>
    </row>
    <row r="154" spans="1:16" ht="30" customHeight="1" thickBot="1">
      <c r="A154" s="98" t="s">
        <v>100</v>
      </c>
      <c r="B154" s="102" t="str">
        <f>IF(OR(B22=" --- ",B30=" --- ")," --- ",B22-B30)</f>
        <v xml:space="preserve"> --- </v>
      </c>
      <c r="C154" s="103" t="str">
        <f t="shared" ref="C154:P154" si="20">IF(OR(C22=" --- ",C30=" --- ")," --- ",C22-C30)</f>
        <v xml:space="preserve"> --- </v>
      </c>
      <c r="D154" s="103" t="str">
        <f t="shared" si="20"/>
        <v xml:space="preserve"> --- </v>
      </c>
      <c r="E154" s="103" t="str">
        <f t="shared" si="20"/>
        <v xml:space="preserve"> --- 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 t="str">
        <f t="shared" si="20"/>
        <v xml:space="preserve"> --- 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 t="str">
        <f t="shared" si="20"/>
        <v xml:space="preserve"> --- </v>
      </c>
      <c r="P154" s="105" t="e">
        <f t="shared" si="20"/>
        <v>#DIV/0!</v>
      </c>
    </row>
    <row r="156" spans="1:16">
      <c r="P156" s="18" t="s">
        <v>124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49" priority="9" stopIfTrue="1">
      <formula>B9&gt;B17</formula>
    </cfRule>
    <cfRule type="expression" dxfId="48" priority="10" stopIfTrue="1">
      <formula>B9&lt;B17</formula>
    </cfRule>
  </conditionalFormatting>
  <conditionalFormatting sqref="C9:E9">
    <cfRule type="expression" dxfId="47" priority="7" stopIfTrue="1">
      <formula>C9&gt;C17</formula>
    </cfRule>
    <cfRule type="expression" dxfId="46" priority="8" stopIfTrue="1">
      <formula>C9&lt;C17</formula>
    </cfRule>
  </conditionalFormatting>
  <conditionalFormatting sqref="B10">
    <cfRule type="expression" dxfId="45" priority="5" stopIfTrue="1">
      <formula>B10&gt;B18</formula>
    </cfRule>
    <cfRule type="expression" dxfId="44" priority="6" stopIfTrue="1">
      <formula>B10&lt;B18</formula>
    </cfRule>
  </conditionalFormatting>
  <conditionalFormatting sqref="C9:O9">
    <cfRule type="expression" dxfId="43" priority="3" stopIfTrue="1">
      <formula>C9&gt;C17</formula>
    </cfRule>
    <cfRule type="expression" dxfId="42" priority="4" stopIfTrue="1">
      <formula>C9&lt;C17</formula>
    </cfRule>
  </conditionalFormatting>
  <conditionalFormatting sqref="C10:O10">
    <cfRule type="expression" dxfId="41" priority="1" stopIfTrue="1">
      <formula>C10&gt;C18</formula>
    </cfRule>
    <cfRule type="expression" dxfId="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0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6" t="s">
        <v>80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48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0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15.44</v>
      </c>
      <c r="K9" s="43">
        <v>0</v>
      </c>
      <c r="L9" s="43">
        <v>0</v>
      </c>
      <c r="M9" s="43">
        <v>0</v>
      </c>
      <c r="N9" s="43">
        <v>0</v>
      </c>
      <c r="O9" s="72">
        <v>0</v>
      </c>
      <c r="P9" s="56">
        <f t="shared" ref="P9:P12" si="0">SUM(B9:O9)/COUNTIF(B9:O9,"&gt;0")</f>
        <v>15.44</v>
      </c>
    </row>
    <row r="10" spans="1:33" s="27" customFormat="1" ht="30" customHeight="1">
      <c r="A10" s="26" t="s">
        <v>30</v>
      </c>
      <c r="B10" s="64">
        <v>0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52</v>
      </c>
      <c r="K10" s="44">
        <v>0</v>
      </c>
      <c r="L10" s="44">
        <v>0</v>
      </c>
      <c r="M10" s="44">
        <v>0</v>
      </c>
      <c r="N10" s="44">
        <v>0</v>
      </c>
      <c r="O10" s="73">
        <v>0</v>
      </c>
      <c r="P10" s="49">
        <f t="shared" si="0"/>
        <v>52</v>
      </c>
    </row>
    <row r="11" spans="1:33" s="39" customFormat="1" ht="30" customHeight="1">
      <c r="A11" s="28" t="s">
        <v>29</v>
      </c>
      <c r="B11" s="65">
        <v>0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25297</v>
      </c>
      <c r="K11" s="45">
        <v>0</v>
      </c>
      <c r="L11" s="45">
        <v>0</v>
      </c>
      <c r="M11" s="45">
        <v>0</v>
      </c>
      <c r="N11" s="45">
        <v>0</v>
      </c>
      <c r="O11" s="74">
        <v>0</v>
      </c>
      <c r="P11" s="50">
        <f t="shared" si="0"/>
        <v>25297</v>
      </c>
    </row>
    <row r="12" spans="1:33" s="62" customFormat="1" ht="30" customHeight="1" thickBot="1">
      <c r="A12" s="29" t="s">
        <v>31</v>
      </c>
      <c r="B12" s="6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15692</v>
      </c>
      <c r="K12" s="46">
        <v>0</v>
      </c>
      <c r="L12" s="46">
        <v>0</v>
      </c>
      <c r="M12" s="46">
        <v>0</v>
      </c>
      <c r="N12" s="46">
        <v>0</v>
      </c>
      <c r="O12" s="75">
        <v>0</v>
      </c>
      <c r="P12" s="51">
        <f t="shared" si="0"/>
        <v>15692</v>
      </c>
    </row>
    <row r="13" spans="1:33" s="39" customFormat="1" ht="30" customHeight="1" thickBot="1">
      <c r="A13" s="30" t="s">
        <v>102</v>
      </c>
      <c r="B13" s="31" t="str">
        <f>IF(B9=0," --- ",ROUND(12*(1/B9*B11),))</f>
        <v xml:space="preserve"> --- </v>
      </c>
      <c r="C13" s="31" t="str">
        <f t="shared" ref="C13:O14" si="1">IF(C9=0," --- ",ROUND(12*(1/C9*C11),))</f>
        <v xml:space="preserve"> --- </v>
      </c>
      <c r="D13" s="31" t="str">
        <f t="shared" si="1"/>
        <v xml:space="preserve"> --- </v>
      </c>
      <c r="E13" s="31" t="str">
        <f t="shared" si="1"/>
        <v xml:space="preserve"> --- </v>
      </c>
      <c r="F13" s="31" t="str">
        <f t="shared" si="1"/>
        <v xml:space="preserve"> --- 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>
        <f t="shared" si="1"/>
        <v>19661</v>
      </c>
      <c r="K13" s="31" t="str">
        <f>IF(K9=0," --- ",ROUND(12*(1/K9*K11)+Q38,))</f>
        <v xml:space="preserve"> --- </v>
      </c>
      <c r="L13" s="31" t="str">
        <f t="shared" si="1"/>
        <v xml:space="preserve"> --- </v>
      </c>
      <c r="M13" s="31" t="str">
        <f t="shared" si="1"/>
        <v xml:space="preserve"> --- </v>
      </c>
      <c r="N13" s="31" t="str">
        <f t="shared" si="1"/>
        <v xml:space="preserve"> --- </v>
      </c>
      <c r="O13" s="76" t="str">
        <f t="shared" si="1"/>
        <v xml:space="preserve"> --- </v>
      </c>
      <c r="P13" s="77">
        <f>ROUND(SUM(B13:O13)/COUNTIF(B13:O13,"&gt;0"),)</f>
        <v>19661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 t="str">
        <f>IF(B10=0," --- ",ROUND(12*(1/B10*B12),))</f>
        <v xml:space="preserve"> --- </v>
      </c>
      <c r="C14" s="67" t="str">
        <f t="shared" si="1"/>
        <v xml:space="preserve"> --- </v>
      </c>
      <c r="D14" s="67" t="str">
        <f t="shared" si="1"/>
        <v xml:space="preserve"> --- </v>
      </c>
      <c r="E14" s="67" t="str">
        <f t="shared" si="1"/>
        <v xml:space="preserve"> --- </v>
      </c>
      <c r="F14" s="67" t="str">
        <f t="shared" si="1"/>
        <v xml:space="preserve"> --- 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>
        <f t="shared" si="1"/>
        <v>3621</v>
      </c>
      <c r="K14" s="67" t="str">
        <f t="shared" si="1"/>
        <v xml:space="preserve"> --- </v>
      </c>
      <c r="L14" s="67" t="str">
        <f t="shared" si="1"/>
        <v xml:space="preserve"> --- </v>
      </c>
      <c r="M14" s="67" t="str">
        <f t="shared" si="1"/>
        <v xml:space="preserve"> --- </v>
      </c>
      <c r="N14" s="67" t="str">
        <f t="shared" si="1"/>
        <v xml:space="preserve"> --- </v>
      </c>
      <c r="O14" s="79" t="str">
        <f t="shared" si="1"/>
        <v xml:space="preserve"> --- </v>
      </c>
      <c r="P14" s="77">
        <f>ROUND(SUM(B14:O14)/COUNTIF(B14:O14,"&gt;0"),)</f>
        <v>3621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 t="str">
        <f>IF(B9=0," --- ",B13+B14)</f>
        <v xml:space="preserve"> --- </v>
      </c>
      <c r="C15" s="67" t="str">
        <f t="shared" ref="C15:P15" si="2">IF(C9=0," --- ",C13+C14)</f>
        <v xml:space="preserve"> --- </v>
      </c>
      <c r="D15" s="67" t="str">
        <f t="shared" si="2"/>
        <v xml:space="preserve"> --- </v>
      </c>
      <c r="E15" s="67" t="str">
        <f t="shared" si="2"/>
        <v xml:space="preserve"> --- </v>
      </c>
      <c r="F15" s="67" t="str">
        <f t="shared" si="2"/>
        <v xml:space="preserve"> --- 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>
        <f t="shared" si="2"/>
        <v>23282</v>
      </c>
      <c r="K15" s="67" t="str">
        <f t="shared" si="2"/>
        <v xml:space="preserve"> --- </v>
      </c>
      <c r="L15" s="67" t="str">
        <f t="shared" si="2"/>
        <v xml:space="preserve"> --- </v>
      </c>
      <c r="M15" s="67" t="str">
        <f t="shared" si="2"/>
        <v xml:space="preserve"> --- </v>
      </c>
      <c r="N15" s="67" t="str">
        <f t="shared" si="2"/>
        <v xml:space="preserve"> --- </v>
      </c>
      <c r="O15" s="79" t="str">
        <f t="shared" si="2"/>
        <v xml:space="preserve"> --- </v>
      </c>
      <c r="P15" s="77">
        <f t="shared" si="2"/>
        <v>23282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13.93</v>
      </c>
      <c r="K17" s="43">
        <v>0</v>
      </c>
      <c r="L17" s="43">
        <v>0</v>
      </c>
      <c r="M17" s="43">
        <v>0</v>
      </c>
      <c r="N17" s="43">
        <v>0</v>
      </c>
      <c r="O17" s="72">
        <v>0</v>
      </c>
      <c r="P17" s="83">
        <f t="shared" ref="P17:P20" si="3">SUM(B17:O17)/COUNTIF(B17:O17,"&gt;0")</f>
        <v>13.93</v>
      </c>
      <c r="R17" s="84"/>
      <c r="S17" s="84"/>
    </row>
    <row r="18" spans="1:23" s="27" customFormat="1" ht="30" customHeight="1">
      <c r="A18" s="26" t="s">
        <v>30</v>
      </c>
      <c r="B18" s="59">
        <v>0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52</v>
      </c>
      <c r="K18" s="44">
        <v>0</v>
      </c>
      <c r="L18" s="44">
        <v>0</v>
      </c>
      <c r="M18" s="44">
        <v>0</v>
      </c>
      <c r="N18" s="44">
        <v>0</v>
      </c>
      <c r="O18" s="73">
        <v>0</v>
      </c>
      <c r="P18" s="85">
        <f t="shared" si="3"/>
        <v>52</v>
      </c>
      <c r="R18" s="84"/>
      <c r="S18" s="84"/>
    </row>
    <row r="19" spans="1:23" s="39" customFormat="1" ht="30" customHeight="1">
      <c r="A19" s="28" t="s">
        <v>29</v>
      </c>
      <c r="B19" s="60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25356</v>
      </c>
      <c r="K19" s="45">
        <v>0</v>
      </c>
      <c r="L19" s="45">
        <v>0</v>
      </c>
      <c r="M19" s="45">
        <v>0</v>
      </c>
      <c r="N19" s="45">
        <v>0</v>
      </c>
      <c r="O19" s="74">
        <v>0</v>
      </c>
      <c r="P19" s="86">
        <f t="shared" si="3"/>
        <v>25356</v>
      </c>
      <c r="R19" s="84"/>
      <c r="S19" s="84"/>
    </row>
    <row r="20" spans="1:23" s="62" customFormat="1" ht="30" customHeight="1" thickBot="1">
      <c r="A20" s="29" t="s">
        <v>31</v>
      </c>
      <c r="B20" s="61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16085</v>
      </c>
      <c r="K20" s="46">
        <v>0</v>
      </c>
      <c r="L20" s="46">
        <v>0</v>
      </c>
      <c r="M20" s="46">
        <v>0</v>
      </c>
      <c r="N20" s="46">
        <v>0</v>
      </c>
      <c r="O20" s="75">
        <v>0</v>
      </c>
      <c r="P20" s="87">
        <f t="shared" si="3"/>
        <v>16085</v>
      </c>
      <c r="R20" s="84"/>
      <c r="S20" s="84"/>
    </row>
    <row r="21" spans="1:23" s="62" customFormat="1" ht="30" customHeight="1" thickBot="1">
      <c r="A21" s="30" t="s">
        <v>102</v>
      </c>
      <c r="B21" s="31" t="str">
        <f>IF(B17=0," --- ",ROUND(12*(1/B17*B19),))</f>
        <v xml:space="preserve"> --- </v>
      </c>
      <c r="C21" s="31" t="str">
        <f t="shared" ref="C21:O22" si="4">IF(C17=0," --- ",ROUND(12*(1/C17*C19),))</f>
        <v xml:space="preserve"> --- </v>
      </c>
      <c r="D21" s="31" t="str">
        <f t="shared" si="4"/>
        <v xml:space="preserve"> --- </v>
      </c>
      <c r="E21" s="31" t="str">
        <f t="shared" si="4"/>
        <v xml:space="preserve"> --- </v>
      </c>
      <c r="F21" s="31" t="str">
        <f t="shared" si="4"/>
        <v xml:space="preserve"> --- 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>
        <f t="shared" si="4"/>
        <v>21843</v>
      </c>
      <c r="K21" s="31" t="str">
        <f t="shared" si="4"/>
        <v xml:space="preserve"> --- </v>
      </c>
      <c r="L21" s="31" t="str">
        <f t="shared" si="4"/>
        <v xml:space="preserve"> --- </v>
      </c>
      <c r="M21" s="31" t="str">
        <f t="shared" si="4"/>
        <v xml:space="preserve"> --- </v>
      </c>
      <c r="N21" s="31" t="str">
        <f t="shared" si="4"/>
        <v xml:space="preserve"> --- </v>
      </c>
      <c r="O21" s="76" t="str">
        <f t="shared" si="4"/>
        <v xml:space="preserve"> --- </v>
      </c>
      <c r="P21" s="77">
        <f>ROUND(SUM(B21:O21)/COUNTIF(B21:O21,"&gt;0"),)</f>
        <v>21843</v>
      </c>
    </row>
    <row r="22" spans="1:23" s="62" customFormat="1" ht="30" customHeight="1" thickBot="1">
      <c r="A22" s="30" t="s">
        <v>103</v>
      </c>
      <c r="B22" s="67" t="str">
        <f>IF(B18=0," --- ",ROUND(12*(1/B18*B20),))</f>
        <v xml:space="preserve"> --- </v>
      </c>
      <c r="C22" s="67" t="str">
        <f t="shared" si="4"/>
        <v xml:space="preserve"> --- </v>
      </c>
      <c r="D22" s="67" t="str">
        <f t="shared" si="4"/>
        <v xml:space="preserve"> --- </v>
      </c>
      <c r="E22" s="67" t="str">
        <f t="shared" si="4"/>
        <v xml:space="preserve"> --- </v>
      </c>
      <c r="F22" s="67" t="str">
        <f t="shared" si="4"/>
        <v xml:space="preserve"> --- 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>
        <f t="shared" si="4"/>
        <v>3712</v>
      </c>
      <c r="K22" s="67" t="str">
        <f t="shared" si="4"/>
        <v xml:space="preserve"> --- </v>
      </c>
      <c r="L22" s="67" t="str">
        <f t="shared" si="4"/>
        <v xml:space="preserve"> --- </v>
      </c>
      <c r="M22" s="67" t="str">
        <f t="shared" si="4"/>
        <v xml:space="preserve"> --- </v>
      </c>
      <c r="N22" s="67" t="str">
        <f t="shared" si="4"/>
        <v xml:space="preserve"> --- </v>
      </c>
      <c r="O22" s="79" t="str">
        <f t="shared" si="4"/>
        <v xml:space="preserve"> --- </v>
      </c>
      <c r="P22" s="77">
        <f>ROUND(SUM(B22:O22)/COUNTIF(B22:O22,"&gt;0"),)</f>
        <v>3712</v>
      </c>
    </row>
    <row r="23" spans="1:23" s="39" customFormat="1" ht="30" customHeight="1" thickBot="1">
      <c r="A23" s="30" t="s">
        <v>104</v>
      </c>
      <c r="B23" s="67" t="str">
        <f t="shared" ref="B23:P23" si="5">IF(B17=0," --- ",B21+B22)</f>
        <v xml:space="preserve"> --- </v>
      </c>
      <c r="C23" s="67" t="str">
        <f t="shared" si="5"/>
        <v xml:space="preserve"> --- </v>
      </c>
      <c r="D23" s="67" t="str">
        <f t="shared" si="5"/>
        <v xml:space="preserve"> --- </v>
      </c>
      <c r="E23" s="67" t="str">
        <f t="shared" si="5"/>
        <v xml:space="preserve"> --- </v>
      </c>
      <c r="F23" s="67" t="str">
        <f t="shared" si="5"/>
        <v xml:space="preserve"> --- 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>
        <f t="shared" si="5"/>
        <v>25555</v>
      </c>
      <c r="K23" s="67" t="str">
        <f t="shared" si="5"/>
        <v xml:space="preserve"> --- </v>
      </c>
      <c r="L23" s="67" t="str">
        <f t="shared" si="5"/>
        <v xml:space="preserve"> --- </v>
      </c>
      <c r="M23" s="67" t="str">
        <f t="shared" si="5"/>
        <v xml:space="preserve"> --- </v>
      </c>
      <c r="N23" s="67" t="str">
        <f t="shared" si="5"/>
        <v xml:space="preserve"> --- </v>
      </c>
      <c r="O23" s="79" t="str">
        <f t="shared" si="5"/>
        <v xml:space="preserve"> --- </v>
      </c>
      <c r="P23" s="77">
        <f t="shared" si="5"/>
        <v>25555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0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13.93</v>
      </c>
      <c r="K25" s="43">
        <v>0</v>
      </c>
      <c r="L25" s="43">
        <v>0</v>
      </c>
      <c r="M25" s="43">
        <v>0</v>
      </c>
      <c r="N25" s="43">
        <v>0</v>
      </c>
      <c r="O25" s="72">
        <v>0</v>
      </c>
      <c r="P25" s="83">
        <f t="shared" ref="P25:P28" si="6">SUM(B25:O25)/COUNTIF(B25:O25,"&gt;0")</f>
        <v>13.93</v>
      </c>
      <c r="R25" s="84"/>
      <c r="S25" s="84"/>
    </row>
    <row r="26" spans="1:23" s="27" customFormat="1" ht="30" customHeight="1">
      <c r="A26" s="26" t="s">
        <v>30</v>
      </c>
      <c r="B26" s="59">
        <v>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52</v>
      </c>
      <c r="K26" s="44">
        <v>0</v>
      </c>
      <c r="L26" s="44">
        <v>0</v>
      </c>
      <c r="M26" s="44">
        <v>0</v>
      </c>
      <c r="N26" s="44">
        <v>0</v>
      </c>
      <c r="O26" s="73">
        <v>0</v>
      </c>
      <c r="P26" s="85">
        <f t="shared" si="6"/>
        <v>52</v>
      </c>
      <c r="R26" s="84"/>
      <c r="S26" s="84"/>
    </row>
    <row r="27" spans="1:23" s="39" customFormat="1" ht="30" customHeight="1">
      <c r="A27" s="28" t="s">
        <v>29</v>
      </c>
      <c r="B27" s="60">
        <v>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24039</v>
      </c>
      <c r="K27" s="45">
        <v>0</v>
      </c>
      <c r="L27" s="45">
        <v>0</v>
      </c>
      <c r="M27" s="45">
        <v>0</v>
      </c>
      <c r="N27" s="45">
        <v>0</v>
      </c>
      <c r="O27" s="74">
        <v>0</v>
      </c>
      <c r="P27" s="86">
        <f t="shared" si="6"/>
        <v>24039</v>
      </c>
      <c r="R27" s="84"/>
      <c r="S27" s="84"/>
    </row>
    <row r="28" spans="1:23" s="62" customFormat="1" ht="30" customHeight="1" thickBot="1">
      <c r="A28" s="29" t="s">
        <v>31</v>
      </c>
      <c r="B28" s="61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13216</v>
      </c>
      <c r="K28" s="46">
        <v>0</v>
      </c>
      <c r="L28" s="46">
        <v>0</v>
      </c>
      <c r="M28" s="46">
        <v>0</v>
      </c>
      <c r="N28" s="46">
        <v>0</v>
      </c>
      <c r="O28" s="75">
        <v>0</v>
      </c>
      <c r="P28" s="87">
        <f t="shared" si="6"/>
        <v>13216</v>
      </c>
      <c r="R28" s="84"/>
      <c r="S28" s="84"/>
    </row>
    <row r="29" spans="1:23" s="62" customFormat="1" ht="30" customHeight="1" thickBot="1">
      <c r="A29" s="30" t="s">
        <v>102</v>
      </c>
      <c r="B29" s="31" t="str">
        <f>IF(B25=0," --- ",ROUND(12*(1/B25*B27),))</f>
        <v xml:space="preserve"> --- </v>
      </c>
      <c r="C29" s="31" t="str">
        <f t="shared" ref="C29:O30" si="7">IF(C25=0," --- ",ROUND(12*(1/C25*C27),))</f>
        <v xml:space="preserve"> --- </v>
      </c>
      <c r="D29" s="31" t="str">
        <f t="shared" si="7"/>
        <v xml:space="preserve"> --- </v>
      </c>
      <c r="E29" s="31" t="str">
        <f t="shared" si="7"/>
        <v xml:space="preserve"> --- 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>
        <f t="shared" si="7"/>
        <v>20708</v>
      </c>
      <c r="K29" s="31" t="str">
        <f t="shared" si="7"/>
        <v xml:space="preserve"> --- </v>
      </c>
      <c r="L29" s="31" t="str">
        <f t="shared" si="7"/>
        <v xml:space="preserve"> --- </v>
      </c>
      <c r="M29" s="31" t="str">
        <f t="shared" si="7"/>
        <v xml:space="preserve"> --- </v>
      </c>
      <c r="N29" s="31" t="str">
        <f t="shared" si="7"/>
        <v xml:space="preserve"> --- </v>
      </c>
      <c r="O29" s="76" t="str">
        <f t="shared" si="7"/>
        <v xml:space="preserve"> --- </v>
      </c>
      <c r="P29" s="77">
        <f>ROUND(SUM(B29:O29)/COUNTIF(B29:O29,"&gt;0"),)</f>
        <v>20708</v>
      </c>
    </row>
    <row r="30" spans="1:23" s="62" customFormat="1" ht="30" customHeight="1" thickBot="1">
      <c r="A30" s="30" t="s">
        <v>103</v>
      </c>
      <c r="B30" s="67" t="str">
        <f>IF(B26=0," --- ",ROUND(12*(1/B26*B28),))</f>
        <v xml:space="preserve"> --- </v>
      </c>
      <c r="C30" s="67" t="str">
        <f t="shared" si="7"/>
        <v xml:space="preserve"> --- </v>
      </c>
      <c r="D30" s="67" t="str">
        <f t="shared" si="7"/>
        <v xml:space="preserve"> --- </v>
      </c>
      <c r="E30" s="67" t="str">
        <f t="shared" si="7"/>
        <v xml:space="preserve"> --- 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>
        <f t="shared" si="7"/>
        <v>3050</v>
      </c>
      <c r="K30" s="67" t="str">
        <f t="shared" si="7"/>
        <v xml:space="preserve"> --- </v>
      </c>
      <c r="L30" s="67" t="str">
        <f t="shared" si="7"/>
        <v xml:space="preserve"> --- </v>
      </c>
      <c r="M30" s="67" t="str">
        <f t="shared" si="7"/>
        <v xml:space="preserve"> --- </v>
      </c>
      <c r="N30" s="67" t="str">
        <f t="shared" si="7"/>
        <v xml:space="preserve"> --- </v>
      </c>
      <c r="O30" s="79" t="str">
        <f t="shared" si="7"/>
        <v xml:space="preserve"> --- </v>
      </c>
      <c r="P30" s="77">
        <f>ROUND(SUM(B30:O30)/COUNTIF(B30:O30,"&gt;0"),)</f>
        <v>3050</v>
      </c>
    </row>
    <row r="31" spans="1:23" s="39" customFormat="1" ht="30" customHeight="1" thickBot="1">
      <c r="A31" s="30" t="s">
        <v>104</v>
      </c>
      <c r="B31" s="67" t="str">
        <f t="shared" ref="B31:P31" si="8">IF(B25=0," --- ",B29+B30)</f>
        <v xml:space="preserve"> --- </v>
      </c>
      <c r="C31" s="67" t="str">
        <f t="shared" si="8"/>
        <v xml:space="preserve"> --- </v>
      </c>
      <c r="D31" s="67" t="str">
        <f t="shared" si="8"/>
        <v xml:space="preserve"> --- </v>
      </c>
      <c r="E31" s="67" t="str">
        <f t="shared" si="8"/>
        <v xml:space="preserve"> --- 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>
        <f t="shared" si="8"/>
        <v>23758</v>
      </c>
      <c r="K31" s="67" t="str">
        <f t="shared" si="8"/>
        <v xml:space="preserve"> --- </v>
      </c>
      <c r="L31" s="67" t="str">
        <f t="shared" si="8"/>
        <v xml:space="preserve"> --- </v>
      </c>
      <c r="M31" s="67" t="str">
        <f t="shared" si="8"/>
        <v xml:space="preserve"> --- </v>
      </c>
      <c r="N31" s="67" t="str">
        <f t="shared" si="8"/>
        <v xml:space="preserve"> --- </v>
      </c>
      <c r="O31" s="79" t="str">
        <f t="shared" si="8"/>
        <v xml:space="preserve"> --- </v>
      </c>
      <c r="P31" s="77">
        <f t="shared" si="8"/>
        <v>23758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 t="str">
        <f>IF(OR(B15=" --- ",B23=" --- ")," --- ",B15/B23*100-100)</f>
        <v xml:space="preserve"> --- </v>
      </c>
      <c r="C33" s="34" t="str">
        <f t="shared" ref="C33:P33" si="9">IF(OR(C15=" --- ",C23=" --- ")," --- ",C15/C23*100-100)</f>
        <v xml:space="preserve"> --- </v>
      </c>
      <c r="D33" s="34" t="str">
        <f t="shared" si="9"/>
        <v xml:space="preserve"> --- </v>
      </c>
      <c r="E33" s="34" t="str">
        <f t="shared" si="9"/>
        <v xml:space="preserve"> --- </v>
      </c>
      <c r="F33" s="34" t="str">
        <f t="shared" si="9"/>
        <v xml:space="preserve"> --- 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>
        <f t="shared" si="9"/>
        <v>-8.8945411856779515</v>
      </c>
      <c r="K33" s="34" t="str">
        <f t="shared" si="9"/>
        <v xml:space="preserve"> --- </v>
      </c>
      <c r="L33" s="34" t="str">
        <f t="shared" si="9"/>
        <v xml:space="preserve"> --- </v>
      </c>
      <c r="M33" s="34" t="str">
        <f t="shared" si="9"/>
        <v xml:space="preserve"> --- </v>
      </c>
      <c r="N33" s="34" t="str">
        <f t="shared" si="9"/>
        <v xml:space="preserve"> --- </v>
      </c>
      <c r="O33" s="91" t="str">
        <f t="shared" si="9"/>
        <v xml:space="preserve"> --- </v>
      </c>
      <c r="P33" s="92">
        <f t="shared" si="9"/>
        <v>-8.8945411856779515</v>
      </c>
      <c r="Q33" s="93"/>
    </row>
    <row r="34" spans="1:17" s="35" customFormat="1" ht="30" customHeight="1" thickBot="1">
      <c r="A34" s="89" t="s">
        <v>60</v>
      </c>
      <c r="B34" s="94" t="str">
        <f>IF(OR(B23=" --- ",B31=" --- ")," --- ",B23/B31*100-100)</f>
        <v xml:space="preserve"> --- </v>
      </c>
      <c r="C34" s="95" t="str">
        <f t="shared" ref="C34:P34" si="10">IF(OR(C23=" --- ",C31=" --- ")," --- ",C23/C31*100-100)</f>
        <v xml:space="preserve"> --- </v>
      </c>
      <c r="D34" s="95" t="str">
        <f t="shared" si="10"/>
        <v xml:space="preserve"> --- </v>
      </c>
      <c r="E34" s="95" t="str">
        <f t="shared" si="10"/>
        <v xml:space="preserve"> --- 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>
        <f t="shared" si="10"/>
        <v>7.5637679939388818</v>
      </c>
      <c r="K34" s="95" t="str">
        <f t="shared" si="10"/>
        <v xml:space="preserve"> --- </v>
      </c>
      <c r="L34" s="95" t="str">
        <f t="shared" si="10"/>
        <v xml:space="preserve"> --- </v>
      </c>
      <c r="M34" s="95" t="str">
        <f t="shared" si="10"/>
        <v xml:space="preserve"> --- </v>
      </c>
      <c r="N34" s="95" t="str">
        <f t="shared" si="10"/>
        <v xml:space="preserve"> --- </v>
      </c>
      <c r="O34" s="96" t="str">
        <f t="shared" si="10"/>
        <v xml:space="preserve"> --- </v>
      </c>
      <c r="P34" s="97">
        <f t="shared" si="10"/>
        <v>7.5637679939388818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 t="str">
        <f>IF(OR(B15=" --- ",B23=" --- ")," --- ",B15-B23)</f>
        <v xml:space="preserve"> --- </v>
      </c>
      <c r="C36" s="37" t="str">
        <f t="shared" ref="C36:P36" si="11">IF(OR(C15=" --- ",C23=" --- ")," --- ",C15-C23)</f>
        <v xml:space="preserve"> --- </v>
      </c>
      <c r="D36" s="37" t="str">
        <f t="shared" si="11"/>
        <v xml:space="preserve"> --- </v>
      </c>
      <c r="E36" s="37" t="str">
        <f t="shared" si="11"/>
        <v xml:space="preserve"> --- </v>
      </c>
      <c r="F36" s="37" t="str">
        <f t="shared" si="11"/>
        <v xml:space="preserve"> --- 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>
        <f t="shared" si="11"/>
        <v>-2273</v>
      </c>
      <c r="K36" s="37" t="str">
        <f t="shared" si="11"/>
        <v xml:space="preserve"> --- </v>
      </c>
      <c r="L36" s="37" t="str">
        <f t="shared" si="11"/>
        <v xml:space="preserve"> --- </v>
      </c>
      <c r="M36" s="37" t="str">
        <f t="shared" si="11"/>
        <v xml:space="preserve"> --- </v>
      </c>
      <c r="N36" s="37" t="str">
        <f t="shared" si="11"/>
        <v xml:space="preserve"> --- </v>
      </c>
      <c r="O36" s="100" t="str">
        <f t="shared" si="11"/>
        <v xml:space="preserve"> --- </v>
      </c>
      <c r="P36" s="101">
        <f t="shared" si="11"/>
        <v>-2273</v>
      </c>
    </row>
    <row r="37" spans="1:17" s="35" customFormat="1" ht="30" customHeight="1" thickBot="1">
      <c r="A37" s="98" t="s">
        <v>61</v>
      </c>
      <c r="B37" s="102" t="str">
        <f>IF(OR(B23=" --- ",B31=" --- ")," --- ",B23-B31)</f>
        <v xml:space="preserve"> --- </v>
      </c>
      <c r="C37" s="103" t="str">
        <f t="shared" ref="C37:P37" si="12">IF(OR(C23=" --- ",C31=" --- ")," --- ",C23-C31)</f>
        <v xml:space="preserve"> --- </v>
      </c>
      <c r="D37" s="103" t="str">
        <f t="shared" si="12"/>
        <v xml:space="preserve"> --- </v>
      </c>
      <c r="E37" s="103" t="str">
        <f t="shared" si="12"/>
        <v xml:space="preserve"> --- 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>
        <f t="shared" si="12"/>
        <v>1797</v>
      </c>
      <c r="K37" s="103" t="str">
        <f t="shared" si="12"/>
        <v xml:space="preserve"> --- </v>
      </c>
      <c r="L37" s="103" t="str">
        <f t="shared" si="12"/>
        <v xml:space="preserve"> --- </v>
      </c>
      <c r="M37" s="103" t="str">
        <f t="shared" si="12"/>
        <v xml:space="preserve"> --- </v>
      </c>
      <c r="N37" s="103" t="str">
        <f t="shared" si="12"/>
        <v xml:space="preserve"> --- </v>
      </c>
      <c r="O37" s="104" t="str">
        <f t="shared" si="12"/>
        <v xml:space="preserve"> --- </v>
      </c>
      <c r="P37" s="105">
        <f t="shared" si="12"/>
        <v>1797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49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129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 t="str">
        <f>IF(OR(B13=" --- ",B21=" --- ")," --- ",B13/B21*100-100)</f>
        <v xml:space="preserve"> --- </v>
      </c>
      <c r="C97" s="34" t="str">
        <f t="shared" ref="C97:P97" si="13">IF(OR(C13=" --- ",C21=" --- ")," --- ",C13/C21*100-100)</f>
        <v xml:space="preserve"> --- </v>
      </c>
      <c r="D97" s="34" t="str">
        <f t="shared" si="13"/>
        <v xml:space="preserve"> --- </v>
      </c>
      <c r="E97" s="34" t="str">
        <f t="shared" si="13"/>
        <v xml:space="preserve"> --- </v>
      </c>
      <c r="F97" s="34" t="str">
        <f t="shared" si="13"/>
        <v xml:space="preserve"> --- 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>
        <f t="shared" si="13"/>
        <v>-9.9894703108547276</v>
      </c>
      <c r="K97" s="34" t="str">
        <f t="shared" si="13"/>
        <v xml:space="preserve"> --- </v>
      </c>
      <c r="L97" s="34" t="str">
        <f t="shared" si="13"/>
        <v xml:space="preserve"> --- </v>
      </c>
      <c r="M97" s="34" t="str">
        <f t="shared" si="13"/>
        <v xml:space="preserve"> --- </v>
      </c>
      <c r="N97" s="34" t="str">
        <f t="shared" si="13"/>
        <v xml:space="preserve"> --- </v>
      </c>
      <c r="O97" s="91" t="str">
        <f t="shared" si="13"/>
        <v xml:space="preserve"> --- </v>
      </c>
      <c r="P97" s="92">
        <f t="shared" si="13"/>
        <v>-9.9894703108547276</v>
      </c>
    </row>
    <row r="98" spans="1:16" ht="30" customHeight="1" thickBot="1">
      <c r="A98" s="89" t="s">
        <v>92</v>
      </c>
      <c r="B98" s="94" t="str">
        <f>IF(OR(B21=" --- ",B29=" --- ")," --- ",B21/B29*100-100)</f>
        <v xml:space="preserve"> --- </v>
      </c>
      <c r="C98" s="95" t="str">
        <f t="shared" ref="C98:P98" si="14">IF(OR(C21=" --- ",C29=" --- ")," --- ",C21/C29*100-100)</f>
        <v xml:space="preserve"> --- </v>
      </c>
      <c r="D98" s="95" t="str">
        <f t="shared" si="14"/>
        <v xml:space="preserve"> --- </v>
      </c>
      <c r="E98" s="95" t="str">
        <f t="shared" si="14"/>
        <v xml:space="preserve"> --- 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>
        <f t="shared" si="14"/>
        <v>5.4809735367973786</v>
      </c>
      <c r="K98" s="95" t="str">
        <f t="shared" si="14"/>
        <v xml:space="preserve"> --- </v>
      </c>
      <c r="L98" s="95" t="str">
        <f t="shared" si="14"/>
        <v xml:space="preserve"> --- </v>
      </c>
      <c r="M98" s="95" t="str">
        <f t="shared" si="14"/>
        <v xml:space="preserve"> --- </v>
      </c>
      <c r="N98" s="95" t="str">
        <f t="shared" si="14"/>
        <v xml:space="preserve"> --- </v>
      </c>
      <c r="O98" s="96" t="str">
        <f t="shared" si="14"/>
        <v xml:space="preserve"> --- </v>
      </c>
      <c r="P98" s="97">
        <f t="shared" si="14"/>
        <v>5.4809735367973786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 t="str">
        <f>IF(OR(B13=" --- ",B21=" --- ")," --- ",B13-B21)</f>
        <v xml:space="preserve"> --- </v>
      </c>
      <c r="C100" s="37" t="str">
        <f t="shared" ref="C100:P100" si="15">IF(OR(C13=" --- ",C21=" --- ")," --- ",C13-C21)</f>
        <v xml:space="preserve"> --- </v>
      </c>
      <c r="D100" s="37" t="str">
        <f t="shared" si="15"/>
        <v xml:space="preserve"> --- </v>
      </c>
      <c r="E100" s="37" t="str">
        <f t="shared" si="15"/>
        <v xml:space="preserve"> --- </v>
      </c>
      <c r="F100" s="37" t="str">
        <f t="shared" si="15"/>
        <v xml:space="preserve"> --- 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>
        <f t="shared" si="15"/>
        <v>-2182</v>
      </c>
      <c r="K100" s="37" t="str">
        <f t="shared" si="15"/>
        <v xml:space="preserve"> --- </v>
      </c>
      <c r="L100" s="37" t="str">
        <f t="shared" si="15"/>
        <v xml:space="preserve"> --- </v>
      </c>
      <c r="M100" s="37" t="str">
        <f t="shared" si="15"/>
        <v xml:space="preserve"> --- </v>
      </c>
      <c r="N100" s="37" t="str">
        <f t="shared" si="15"/>
        <v xml:space="preserve"> --- </v>
      </c>
      <c r="O100" s="100" t="str">
        <f t="shared" si="15"/>
        <v xml:space="preserve"> --- </v>
      </c>
      <c r="P100" s="101">
        <f t="shared" si="15"/>
        <v>-2182</v>
      </c>
    </row>
    <row r="101" spans="1:16" ht="30" customHeight="1" thickBot="1">
      <c r="A101" s="98" t="s">
        <v>94</v>
      </c>
      <c r="B101" s="102" t="str">
        <f>IF(OR(B21=" --- ",B29=" --- ")," --- ",B21-B29)</f>
        <v xml:space="preserve"> --- </v>
      </c>
      <c r="C101" s="103" t="str">
        <f t="shared" ref="C101:P101" si="16">IF(OR(C21=" --- ",C29=" --- ")," --- ",C21-C29)</f>
        <v xml:space="preserve"> --- </v>
      </c>
      <c r="D101" s="103" t="str">
        <f t="shared" si="16"/>
        <v xml:space="preserve"> --- </v>
      </c>
      <c r="E101" s="103" t="str">
        <f t="shared" si="16"/>
        <v xml:space="preserve"> --- 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>
        <f t="shared" si="16"/>
        <v>1135</v>
      </c>
      <c r="K101" s="103" t="str">
        <f t="shared" si="16"/>
        <v xml:space="preserve"> --- </v>
      </c>
      <c r="L101" s="103" t="str">
        <f t="shared" si="16"/>
        <v xml:space="preserve"> --- 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 t="str">
        <f t="shared" si="16"/>
        <v xml:space="preserve"> --- </v>
      </c>
      <c r="P101" s="105">
        <f t="shared" si="16"/>
        <v>1135</v>
      </c>
    </row>
    <row r="103" spans="1:16">
      <c r="P103" s="18" t="s">
        <v>130</v>
      </c>
    </row>
    <row r="147" spans="1:16" ht="13.5" thickBot="1">
      <c r="P147" s="18" t="s">
        <v>131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 t="str">
        <f>IF(OR(B14=" --- ",B22=" --- ")," --- ",B14/B22*100-100)</f>
        <v xml:space="preserve"> --- </v>
      </c>
      <c r="C150" s="34" t="str">
        <f t="shared" ref="C150:P150" si="17">IF(OR(C14=" --- ",C22=" --- ")," --- ",C14/C22*100-100)</f>
        <v xml:space="preserve"> --- </v>
      </c>
      <c r="D150" s="34" t="str">
        <f t="shared" si="17"/>
        <v xml:space="preserve"> --- </v>
      </c>
      <c r="E150" s="34" t="str">
        <f t="shared" si="17"/>
        <v xml:space="preserve"> --- </v>
      </c>
      <c r="F150" s="34" t="str">
        <f t="shared" si="17"/>
        <v xml:space="preserve"> --- 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>
        <f t="shared" si="17"/>
        <v>-2.4515086206896513</v>
      </c>
      <c r="K150" s="34" t="str">
        <f t="shared" si="17"/>
        <v xml:space="preserve"> --- </v>
      </c>
      <c r="L150" s="34" t="str">
        <f t="shared" si="17"/>
        <v xml:space="preserve"> --- </v>
      </c>
      <c r="M150" s="34" t="str">
        <f t="shared" si="17"/>
        <v xml:space="preserve"> --- </v>
      </c>
      <c r="N150" s="34" t="str">
        <f t="shared" si="17"/>
        <v xml:space="preserve"> --- </v>
      </c>
      <c r="O150" s="91" t="str">
        <f t="shared" si="17"/>
        <v xml:space="preserve"> --- </v>
      </c>
      <c r="P150" s="92">
        <f t="shared" si="17"/>
        <v>-2.4515086206896513</v>
      </c>
    </row>
    <row r="151" spans="1:16" ht="30" customHeight="1" thickBot="1">
      <c r="A151" s="89" t="s">
        <v>98</v>
      </c>
      <c r="B151" s="94" t="str">
        <f>IF(OR(B22=" --- ",B30=" --- ")," --- ",B22/B30*100-100)</f>
        <v xml:space="preserve"> --- </v>
      </c>
      <c r="C151" s="95" t="str">
        <f t="shared" ref="C151:P151" si="18">IF(OR(C22=" --- ",C30=" --- ")," --- ",C22/C30*100-100)</f>
        <v xml:space="preserve"> --- </v>
      </c>
      <c r="D151" s="95" t="str">
        <f t="shared" si="18"/>
        <v xml:space="preserve"> --- </v>
      </c>
      <c r="E151" s="95" t="str">
        <f t="shared" si="18"/>
        <v xml:space="preserve"> --- 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>
        <f t="shared" si="18"/>
        <v>21.704918032786892</v>
      </c>
      <c r="K151" s="95" t="str">
        <f t="shared" si="18"/>
        <v xml:space="preserve"> --- </v>
      </c>
      <c r="L151" s="95" t="str">
        <f t="shared" si="18"/>
        <v xml:space="preserve"> --- </v>
      </c>
      <c r="M151" s="95" t="str">
        <f t="shared" si="18"/>
        <v xml:space="preserve"> --- </v>
      </c>
      <c r="N151" s="95" t="str">
        <f t="shared" si="18"/>
        <v xml:space="preserve"> --- </v>
      </c>
      <c r="O151" s="96" t="str">
        <f t="shared" si="18"/>
        <v xml:space="preserve"> --- </v>
      </c>
      <c r="P151" s="97">
        <f t="shared" si="18"/>
        <v>21.704918032786892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 t="str">
        <f>IF(OR(B14=" --- ",B22=" --- ")," --- ",B14-B22)</f>
        <v xml:space="preserve"> --- </v>
      </c>
      <c r="C153" s="37" t="str">
        <f t="shared" ref="C153:P153" si="19">IF(OR(C14=" --- ",C22=" --- ")," --- ",C14-C22)</f>
        <v xml:space="preserve"> --- </v>
      </c>
      <c r="D153" s="37" t="str">
        <f t="shared" si="19"/>
        <v xml:space="preserve"> --- </v>
      </c>
      <c r="E153" s="37" t="str">
        <f t="shared" si="19"/>
        <v xml:space="preserve"> --- </v>
      </c>
      <c r="F153" s="37" t="str">
        <f t="shared" si="19"/>
        <v xml:space="preserve"> --- 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>
        <f t="shared" si="19"/>
        <v>-91</v>
      </c>
      <c r="K153" s="37" t="str">
        <f t="shared" si="19"/>
        <v xml:space="preserve"> --- </v>
      </c>
      <c r="L153" s="37" t="str">
        <f t="shared" si="19"/>
        <v xml:space="preserve"> --- </v>
      </c>
      <c r="M153" s="37" t="str">
        <f t="shared" si="19"/>
        <v xml:space="preserve"> --- </v>
      </c>
      <c r="N153" s="37" t="str">
        <f t="shared" si="19"/>
        <v xml:space="preserve"> --- </v>
      </c>
      <c r="O153" s="100" t="str">
        <f t="shared" si="19"/>
        <v xml:space="preserve"> --- </v>
      </c>
      <c r="P153" s="101">
        <f t="shared" si="19"/>
        <v>-91</v>
      </c>
    </row>
    <row r="154" spans="1:16" ht="30" customHeight="1" thickBot="1">
      <c r="A154" s="98" t="s">
        <v>100</v>
      </c>
      <c r="B154" s="102" t="str">
        <f>IF(OR(B22=" --- ",B30=" --- ")," --- ",B22-B30)</f>
        <v xml:space="preserve"> --- </v>
      </c>
      <c r="C154" s="103" t="str">
        <f t="shared" ref="C154:P154" si="20">IF(OR(C22=" --- ",C30=" --- ")," --- ",C22-C30)</f>
        <v xml:space="preserve"> --- </v>
      </c>
      <c r="D154" s="103" t="str">
        <f t="shared" si="20"/>
        <v xml:space="preserve"> --- </v>
      </c>
      <c r="E154" s="103" t="str">
        <f t="shared" si="20"/>
        <v xml:space="preserve"> --- 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>
        <f t="shared" si="20"/>
        <v>662</v>
      </c>
      <c r="K154" s="103" t="str">
        <f t="shared" si="20"/>
        <v xml:space="preserve"> --- </v>
      </c>
      <c r="L154" s="103" t="str">
        <f t="shared" si="20"/>
        <v xml:space="preserve"> --- 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 t="str">
        <f t="shared" si="20"/>
        <v xml:space="preserve"> --- </v>
      </c>
      <c r="P154" s="105">
        <f t="shared" si="20"/>
        <v>662</v>
      </c>
    </row>
    <row r="156" spans="1:16">
      <c r="P156" s="18" t="s">
        <v>128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9" stopIfTrue="1">
      <formula>B9&gt;B17</formula>
    </cfRule>
    <cfRule type="expression" dxfId="38" priority="10" stopIfTrue="1">
      <formula>B9&lt;B17</formula>
    </cfRule>
  </conditionalFormatting>
  <conditionalFormatting sqref="C9:E9">
    <cfRule type="expression" dxfId="37" priority="7" stopIfTrue="1">
      <formula>C9&gt;C17</formula>
    </cfRule>
    <cfRule type="expression" dxfId="36" priority="8" stopIfTrue="1">
      <formula>C9&lt;C17</formula>
    </cfRule>
  </conditionalFormatting>
  <conditionalFormatting sqref="B10">
    <cfRule type="expression" dxfId="35" priority="5" stopIfTrue="1">
      <formula>B10&gt;B18</formula>
    </cfRule>
    <cfRule type="expression" dxfId="34" priority="6" stopIfTrue="1">
      <formula>B10&lt;B18</formula>
    </cfRule>
  </conditionalFormatting>
  <conditionalFormatting sqref="C9:O9">
    <cfRule type="expression" dxfId="33" priority="3" stopIfTrue="1">
      <formula>C9&gt;C17</formula>
    </cfRule>
    <cfRule type="expression" dxfId="32" priority="4" stopIfTrue="1">
      <formula>C9&lt;C17</formula>
    </cfRule>
  </conditionalFormatting>
  <conditionalFormatting sqref="C10:O10">
    <cfRule type="expression" dxfId="31" priority="1" stopIfTrue="1">
      <formula>C10&gt;C18</formula>
    </cfRule>
    <cfRule type="expression" dxfId="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30" activeCellId="5" sqref="P13 P14 P21 P22 P29 P30"/>
    </sheetView>
  </sheetViews>
  <sheetFormatPr defaultRowHeight="12.75"/>
  <cols>
    <col min="1" max="1" width="49.42578125" style="16" customWidth="1"/>
    <col min="2" max="16" width="10.7109375" style="16" customWidth="1"/>
    <col min="17" max="18" width="9.28515625" style="16" bestFit="1" customWidth="1"/>
    <col min="19" max="16384" width="9.140625" style="16"/>
  </cols>
  <sheetData>
    <row r="1" spans="1:33" ht="14.25">
      <c r="P1" s="14" t="s">
        <v>35</v>
      </c>
    </row>
    <row r="2" spans="1:33" s="69" customFormat="1" ht="29.25" customHeight="1">
      <c r="A2" s="193" t="s">
        <v>86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33" ht="19.5" customHeight="1">
      <c r="A3" s="17"/>
      <c r="P3" s="68"/>
    </row>
    <row r="4" spans="1:33" ht="29.25" customHeight="1">
      <c r="A4" s="8" t="s">
        <v>58</v>
      </c>
      <c r="B4" s="70"/>
      <c r="C4" s="70"/>
      <c r="D4" s="70"/>
      <c r="E4" s="70"/>
      <c r="F4" s="71"/>
      <c r="G4" s="70"/>
      <c r="H4" s="70"/>
      <c r="I4" s="70"/>
      <c r="J4" s="70"/>
      <c r="K4" s="70"/>
      <c r="L4" s="70"/>
      <c r="M4" s="70"/>
      <c r="N4" s="70"/>
      <c r="O4" s="47"/>
      <c r="P4" s="2" t="s">
        <v>12</v>
      </c>
    </row>
    <row r="5" spans="1:33" ht="23.25" customHeight="1" thickBot="1">
      <c r="P5" s="18" t="s">
        <v>50</v>
      </c>
    </row>
    <row r="6" spans="1:33" ht="16.5" customHeight="1" thickBot="1">
      <c r="A6" s="189" t="s">
        <v>87</v>
      </c>
      <c r="B6" s="191" t="s">
        <v>13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54"/>
    </row>
    <row r="7" spans="1:33" s="17" customFormat="1" ht="114" customHeight="1" thickBot="1">
      <c r="A7" s="190"/>
      <c r="B7" s="19" t="s">
        <v>14</v>
      </c>
      <c r="C7" s="20" t="s">
        <v>15</v>
      </c>
      <c r="D7" s="20" t="s">
        <v>16</v>
      </c>
      <c r="E7" s="20" t="s">
        <v>17</v>
      </c>
      <c r="F7" s="20" t="s">
        <v>18</v>
      </c>
      <c r="G7" s="20" t="s">
        <v>19</v>
      </c>
      <c r="H7" s="20" t="s">
        <v>20</v>
      </c>
      <c r="I7" s="20" t="s">
        <v>21</v>
      </c>
      <c r="J7" s="20" t="s">
        <v>22</v>
      </c>
      <c r="K7" s="20" t="s">
        <v>23</v>
      </c>
      <c r="L7" s="20" t="s">
        <v>24</v>
      </c>
      <c r="M7" s="20" t="s">
        <v>25</v>
      </c>
      <c r="N7" s="20" t="s">
        <v>27</v>
      </c>
      <c r="O7" s="52" t="s">
        <v>26</v>
      </c>
      <c r="P7" s="55" t="s">
        <v>56</v>
      </c>
      <c r="Q7" s="21"/>
      <c r="R7" s="21"/>
      <c r="S7" s="21"/>
      <c r="T7" s="22"/>
      <c r="U7" s="22"/>
      <c r="V7" s="22"/>
      <c r="W7" s="22"/>
    </row>
    <row r="8" spans="1:33" s="17" customFormat="1" ht="30" customHeight="1" thickBot="1">
      <c r="A8" s="23">
        <v>2011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53"/>
      <c r="Q8" s="21"/>
      <c r="R8" s="21"/>
      <c r="S8" s="21"/>
      <c r="T8" s="22"/>
      <c r="U8" s="22"/>
      <c r="V8" s="22"/>
      <c r="W8" s="22"/>
    </row>
    <row r="9" spans="1:33" s="39" customFormat="1" ht="30" customHeight="1">
      <c r="A9" s="25" t="s">
        <v>28</v>
      </c>
      <c r="B9" s="63">
        <v>13.5</v>
      </c>
      <c r="C9" s="43">
        <v>0</v>
      </c>
      <c r="D9" s="43">
        <v>12.52</v>
      </c>
      <c r="E9" s="43">
        <v>13.82</v>
      </c>
      <c r="F9" s="43">
        <v>0</v>
      </c>
      <c r="G9" s="43">
        <v>0</v>
      </c>
      <c r="H9" s="43">
        <v>0</v>
      </c>
      <c r="I9" s="43">
        <v>0</v>
      </c>
      <c r="J9" s="43">
        <v>15.44</v>
      </c>
      <c r="K9" s="43">
        <v>0</v>
      </c>
      <c r="L9" s="43">
        <v>12.57634</v>
      </c>
      <c r="M9" s="43">
        <v>0</v>
      </c>
      <c r="N9" s="43">
        <v>0</v>
      </c>
      <c r="O9" s="72">
        <v>13.69</v>
      </c>
      <c r="P9" s="56">
        <f t="shared" ref="P9:P12" si="0">SUM(B9:O9)/COUNTIF(B9:O9,"&gt;0")</f>
        <v>13.591056666666667</v>
      </c>
    </row>
    <row r="10" spans="1:33" s="27" customFormat="1" ht="30" customHeight="1">
      <c r="A10" s="26" t="s">
        <v>30</v>
      </c>
      <c r="B10" s="64">
        <v>39</v>
      </c>
      <c r="C10" s="44">
        <v>0</v>
      </c>
      <c r="D10" s="44">
        <v>56.528100000000002</v>
      </c>
      <c r="E10" s="44">
        <v>53</v>
      </c>
      <c r="F10" s="44">
        <v>0</v>
      </c>
      <c r="G10" s="44">
        <v>0</v>
      </c>
      <c r="H10" s="44">
        <v>0</v>
      </c>
      <c r="I10" s="44">
        <v>0</v>
      </c>
      <c r="J10" s="44">
        <v>52</v>
      </c>
      <c r="K10" s="44">
        <v>0</v>
      </c>
      <c r="L10" s="44">
        <v>45.84</v>
      </c>
      <c r="M10" s="44">
        <v>0</v>
      </c>
      <c r="N10" s="44">
        <v>0</v>
      </c>
      <c r="O10" s="73">
        <v>39.770000000000003</v>
      </c>
      <c r="P10" s="49">
        <f t="shared" si="0"/>
        <v>47.689683333333335</v>
      </c>
    </row>
    <row r="11" spans="1:33" s="39" customFormat="1" ht="30" customHeight="1">
      <c r="A11" s="28" t="s">
        <v>29</v>
      </c>
      <c r="B11" s="65">
        <v>25884</v>
      </c>
      <c r="C11" s="45">
        <v>0</v>
      </c>
      <c r="D11" s="45">
        <v>23956</v>
      </c>
      <c r="E11" s="45">
        <v>25500</v>
      </c>
      <c r="F11" s="45">
        <v>0</v>
      </c>
      <c r="G11" s="45">
        <v>0</v>
      </c>
      <c r="H11" s="45">
        <v>0</v>
      </c>
      <c r="I11" s="45">
        <v>0</v>
      </c>
      <c r="J11" s="45">
        <v>25297</v>
      </c>
      <c r="K11" s="45">
        <v>0</v>
      </c>
      <c r="L11" s="45">
        <v>25176</v>
      </c>
      <c r="M11" s="45">
        <v>0</v>
      </c>
      <c r="N11" s="45">
        <v>0</v>
      </c>
      <c r="O11" s="74">
        <v>24943</v>
      </c>
      <c r="P11" s="50">
        <f t="shared" si="0"/>
        <v>25126</v>
      </c>
    </row>
    <row r="12" spans="1:33" s="62" customFormat="1" ht="30" customHeight="1" thickBot="1">
      <c r="A12" s="29" t="s">
        <v>31</v>
      </c>
      <c r="B12" s="66">
        <v>15323</v>
      </c>
      <c r="C12" s="46">
        <v>0</v>
      </c>
      <c r="D12" s="46">
        <v>13808</v>
      </c>
      <c r="E12" s="46">
        <v>13770</v>
      </c>
      <c r="F12" s="46">
        <v>0</v>
      </c>
      <c r="G12" s="46">
        <v>0</v>
      </c>
      <c r="H12" s="46">
        <v>0</v>
      </c>
      <c r="I12" s="46">
        <v>0</v>
      </c>
      <c r="J12" s="46">
        <v>15692</v>
      </c>
      <c r="K12" s="46">
        <v>0</v>
      </c>
      <c r="L12" s="46">
        <v>14589</v>
      </c>
      <c r="M12" s="46">
        <v>0</v>
      </c>
      <c r="N12" s="46">
        <v>0</v>
      </c>
      <c r="O12" s="75">
        <v>14017</v>
      </c>
      <c r="P12" s="51">
        <f t="shared" si="0"/>
        <v>14533.166666666666</v>
      </c>
    </row>
    <row r="13" spans="1:33" s="39" customFormat="1" ht="30" customHeight="1" thickBot="1">
      <c r="A13" s="30" t="s">
        <v>102</v>
      </c>
      <c r="B13" s="31">
        <f>IF(B9=0," --- ",ROUND(12*(1/B9*B11),))</f>
        <v>23008</v>
      </c>
      <c r="C13" s="31" t="str">
        <f t="shared" ref="C13:O14" si="1">IF(C9=0," --- ",ROUND(12*(1/C9*C11),))</f>
        <v xml:space="preserve"> --- </v>
      </c>
      <c r="D13" s="31">
        <f t="shared" si="1"/>
        <v>22961</v>
      </c>
      <c r="E13" s="31">
        <f t="shared" si="1"/>
        <v>22142</v>
      </c>
      <c r="F13" s="31" t="str">
        <f t="shared" si="1"/>
        <v xml:space="preserve"> --- </v>
      </c>
      <c r="G13" s="31" t="str">
        <f t="shared" si="1"/>
        <v xml:space="preserve"> --- </v>
      </c>
      <c r="H13" s="31" t="str">
        <f t="shared" si="1"/>
        <v xml:space="preserve"> --- </v>
      </c>
      <c r="I13" s="31" t="str">
        <f t="shared" si="1"/>
        <v xml:space="preserve"> --- </v>
      </c>
      <c r="J13" s="31">
        <f t="shared" si="1"/>
        <v>19661</v>
      </c>
      <c r="K13" s="31" t="str">
        <f>IF(K9=0," --- ",ROUND(12*(1/K9*K11)+Q38,))</f>
        <v xml:space="preserve"> --- </v>
      </c>
      <c r="L13" s="31">
        <f t="shared" si="1"/>
        <v>24022</v>
      </c>
      <c r="M13" s="31" t="str">
        <f t="shared" si="1"/>
        <v xml:space="preserve"> --- </v>
      </c>
      <c r="N13" s="31" t="str">
        <f t="shared" si="1"/>
        <v xml:space="preserve"> --- </v>
      </c>
      <c r="O13" s="76">
        <f t="shared" si="1"/>
        <v>21864</v>
      </c>
      <c r="P13" s="77">
        <f>ROUND(SUM(B13:O13)/COUNTIF(B13:O13,"&gt;0"),)</f>
        <v>22276</v>
      </c>
      <c r="Q13" s="3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33"/>
    </row>
    <row r="14" spans="1:33" s="39" customFormat="1" ht="30" customHeight="1" thickBot="1">
      <c r="A14" s="30" t="s">
        <v>103</v>
      </c>
      <c r="B14" s="67">
        <f>IF(B10=0," --- ",ROUND(12*(1/B10*B12),))</f>
        <v>4715</v>
      </c>
      <c r="C14" s="67" t="str">
        <f t="shared" si="1"/>
        <v xml:space="preserve"> --- </v>
      </c>
      <c r="D14" s="67">
        <f t="shared" si="1"/>
        <v>2931</v>
      </c>
      <c r="E14" s="67">
        <f t="shared" si="1"/>
        <v>3118</v>
      </c>
      <c r="F14" s="67" t="str">
        <f t="shared" si="1"/>
        <v xml:space="preserve"> --- </v>
      </c>
      <c r="G14" s="67" t="str">
        <f t="shared" si="1"/>
        <v xml:space="preserve"> --- </v>
      </c>
      <c r="H14" s="67" t="str">
        <f t="shared" si="1"/>
        <v xml:space="preserve"> --- </v>
      </c>
      <c r="I14" s="67" t="str">
        <f t="shared" si="1"/>
        <v xml:space="preserve"> --- </v>
      </c>
      <c r="J14" s="67">
        <f t="shared" si="1"/>
        <v>3621</v>
      </c>
      <c r="K14" s="67" t="str">
        <f t="shared" si="1"/>
        <v xml:space="preserve"> --- </v>
      </c>
      <c r="L14" s="67">
        <f t="shared" si="1"/>
        <v>3819</v>
      </c>
      <c r="M14" s="67" t="str">
        <f t="shared" si="1"/>
        <v xml:space="preserve"> --- </v>
      </c>
      <c r="N14" s="67" t="str">
        <f t="shared" si="1"/>
        <v xml:space="preserve"> --- </v>
      </c>
      <c r="O14" s="79">
        <f t="shared" si="1"/>
        <v>4229</v>
      </c>
      <c r="P14" s="77">
        <f>ROUND(SUM(B14:O14)/COUNTIF(B14:O14,"&gt;0"),)</f>
        <v>3739</v>
      </c>
      <c r="Q14" s="33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3" s="39" customFormat="1" ht="30" customHeight="1" thickBot="1">
      <c r="A15" s="30" t="s">
        <v>104</v>
      </c>
      <c r="B15" s="67">
        <f>IF(B9=0," --- ",B13+B14)</f>
        <v>27723</v>
      </c>
      <c r="C15" s="67" t="str">
        <f t="shared" ref="C15:P15" si="2">IF(C9=0," --- ",C13+C14)</f>
        <v xml:space="preserve"> --- </v>
      </c>
      <c r="D15" s="67">
        <f t="shared" si="2"/>
        <v>25892</v>
      </c>
      <c r="E15" s="67">
        <f t="shared" si="2"/>
        <v>25260</v>
      </c>
      <c r="F15" s="67" t="str">
        <f t="shared" si="2"/>
        <v xml:space="preserve"> --- </v>
      </c>
      <c r="G15" s="67" t="str">
        <f t="shared" si="2"/>
        <v xml:space="preserve"> --- </v>
      </c>
      <c r="H15" s="67" t="str">
        <f t="shared" si="2"/>
        <v xml:space="preserve"> --- </v>
      </c>
      <c r="I15" s="67" t="str">
        <f t="shared" si="2"/>
        <v xml:space="preserve"> --- </v>
      </c>
      <c r="J15" s="67">
        <f t="shared" si="2"/>
        <v>23282</v>
      </c>
      <c r="K15" s="67" t="str">
        <f t="shared" si="2"/>
        <v xml:space="preserve"> --- </v>
      </c>
      <c r="L15" s="67">
        <f t="shared" si="2"/>
        <v>27841</v>
      </c>
      <c r="M15" s="67" t="str">
        <f t="shared" si="2"/>
        <v xml:space="preserve"> --- </v>
      </c>
      <c r="N15" s="67" t="str">
        <f t="shared" si="2"/>
        <v xml:space="preserve"> --- </v>
      </c>
      <c r="O15" s="79">
        <f t="shared" si="2"/>
        <v>26093</v>
      </c>
      <c r="P15" s="77">
        <f t="shared" si="2"/>
        <v>26015</v>
      </c>
      <c r="Q15" s="33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</row>
    <row r="16" spans="1:33" s="17" customFormat="1" ht="30" customHeight="1" thickBot="1">
      <c r="A16" s="23">
        <v>2010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  <c r="Q16" s="21"/>
      <c r="R16" s="21"/>
      <c r="S16" s="21"/>
      <c r="T16" s="22"/>
      <c r="U16" s="22"/>
      <c r="V16" s="22"/>
      <c r="W16" s="22"/>
    </row>
    <row r="17" spans="1:23" s="39" customFormat="1" ht="30" customHeight="1">
      <c r="A17" s="25" t="s">
        <v>28</v>
      </c>
      <c r="B17" s="58">
        <v>0</v>
      </c>
      <c r="C17" s="43">
        <v>0</v>
      </c>
      <c r="D17" s="43">
        <v>12.52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12.893315555555557</v>
      </c>
      <c r="M17" s="43">
        <v>0</v>
      </c>
      <c r="N17" s="43">
        <v>0</v>
      </c>
      <c r="O17" s="72">
        <v>13.78</v>
      </c>
      <c r="P17" s="83">
        <f t="shared" ref="P17:P20" si="3">SUM(B17:O17)/COUNTIF(B17:O17,"&gt;0")</f>
        <v>13.06443851851852</v>
      </c>
      <c r="R17" s="84"/>
      <c r="S17" s="84"/>
    </row>
    <row r="18" spans="1:23" s="27" customFormat="1" ht="30" customHeight="1">
      <c r="A18" s="26" t="s">
        <v>30</v>
      </c>
      <c r="B18" s="59">
        <v>0</v>
      </c>
      <c r="C18" s="44">
        <v>0</v>
      </c>
      <c r="D18" s="44">
        <v>56.528100000000002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44.94</v>
      </c>
      <c r="M18" s="44">
        <v>0</v>
      </c>
      <c r="N18" s="44">
        <v>0</v>
      </c>
      <c r="O18" s="73">
        <v>39.770000000000003</v>
      </c>
      <c r="P18" s="85">
        <f t="shared" si="3"/>
        <v>47.079366666666665</v>
      </c>
      <c r="R18" s="84"/>
      <c r="S18" s="84"/>
    </row>
    <row r="19" spans="1:23" s="39" customFormat="1" ht="30" customHeight="1">
      <c r="A19" s="28" t="s">
        <v>29</v>
      </c>
      <c r="B19" s="60">
        <v>0</v>
      </c>
      <c r="C19" s="45">
        <v>0</v>
      </c>
      <c r="D19" s="45">
        <v>23956.243013390944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25410</v>
      </c>
      <c r="M19" s="45">
        <v>0</v>
      </c>
      <c r="N19" s="45">
        <v>0</v>
      </c>
      <c r="O19" s="74">
        <v>25068</v>
      </c>
      <c r="P19" s="86">
        <f t="shared" si="3"/>
        <v>24811.414337796985</v>
      </c>
      <c r="R19" s="84"/>
      <c r="S19" s="84"/>
    </row>
    <row r="20" spans="1:23" s="62" customFormat="1" ht="30" customHeight="1" thickBot="1">
      <c r="A20" s="29" t="s">
        <v>31</v>
      </c>
      <c r="B20" s="61">
        <v>0</v>
      </c>
      <c r="C20" s="46">
        <v>0</v>
      </c>
      <c r="D20" s="46">
        <v>14689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14497</v>
      </c>
      <c r="M20" s="46">
        <v>0</v>
      </c>
      <c r="N20" s="46">
        <v>0</v>
      </c>
      <c r="O20" s="75">
        <v>15488</v>
      </c>
      <c r="P20" s="87">
        <f t="shared" si="3"/>
        <v>14891.333333333334</v>
      </c>
      <c r="R20" s="84"/>
      <c r="S20" s="84"/>
    </row>
    <row r="21" spans="1:23" s="62" customFormat="1" ht="30" customHeight="1" thickBot="1">
      <c r="A21" s="30" t="s">
        <v>102</v>
      </c>
      <c r="B21" s="31" t="str">
        <f>IF(B17=0," --- ",ROUND(12*(1/B17*B19),))</f>
        <v xml:space="preserve"> --- </v>
      </c>
      <c r="C21" s="31" t="str">
        <f t="shared" ref="C21:O22" si="4">IF(C17=0," --- ",ROUND(12*(1/C17*C19),))</f>
        <v xml:space="preserve"> --- </v>
      </c>
      <c r="D21" s="31">
        <f t="shared" si="4"/>
        <v>22961</v>
      </c>
      <c r="E21" s="31" t="str">
        <f t="shared" si="4"/>
        <v xml:space="preserve"> --- </v>
      </c>
      <c r="F21" s="31" t="str">
        <f t="shared" si="4"/>
        <v xml:space="preserve"> --- </v>
      </c>
      <c r="G21" s="31" t="str">
        <f t="shared" si="4"/>
        <v xml:space="preserve"> --- </v>
      </c>
      <c r="H21" s="31" t="str">
        <f t="shared" si="4"/>
        <v xml:space="preserve"> --- </v>
      </c>
      <c r="I21" s="31" t="str">
        <f t="shared" si="4"/>
        <v xml:space="preserve"> --- </v>
      </c>
      <c r="J21" s="31" t="str">
        <f t="shared" si="4"/>
        <v xml:space="preserve"> --- </v>
      </c>
      <c r="K21" s="31" t="str">
        <f t="shared" si="4"/>
        <v xml:space="preserve"> --- </v>
      </c>
      <c r="L21" s="31">
        <f t="shared" si="4"/>
        <v>23649</v>
      </c>
      <c r="M21" s="31" t="str">
        <f t="shared" si="4"/>
        <v xml:space="preserve"> --- </v>
      </c>
      <c r="N21" s="31" t="str">
        <f t="shared" si="4"/>
        <v xml:space="preserve"> --- </v>
      </c>
      <c r="O21" s="76">
        <f t="shared" si="4"/>
        <v>21830</v>
      </c>
      <c r="P21" s="77">
        <f>ROUND(SUM(B21:O21)/COUNTIF(B21:O21,"&gt;0"),)</f>
        <v>22813</v>
      </c>
    </row>
    <row r="22" spans="1:23" s="62" customFormat="1" ht="30" customHeight="1" thickBot="1">
      <c r="A22" s="30" t="s">
        <v>103</v>
      </c>
      <c r="B22" s="67" t="str">
        <f>IF(B18=0," --- ",ROUND(12*(1/B18*B20),))</f>
        <v xml:space="preserve"> --- </v>
      </c>
      <c r="C22" s="67" t="str">
        <f t="shared" si="4"/>
        <v xml:space="preserve"> --- </v>
      </c>
      <c r="D22" s="67">
        <f t="shared" si="4"/>
        <v>3118</v>
      </c>
      <c r="E22" s="67" t="str">
        <f t="shared" si="4"/>
        <v xml:space="preserve"> --- </v>
      </c>
      <c r="F22" s="67" t="str">
        <f t="shared" si="4"/>
        <v xml:space="preserve"> --- </v>
      </c>
      <c r="G22" s="67" t="str">
        <f t="shared" si="4"/>
        <v xml:space="preserve"> --- </v>
      </c>
      <c r="H22" s="67" t="str">
        <f t="shared" si="4"/>
        <v xml:space="preserve"> --- </v>
      </c>
      <c r="I22" s="67" t="str">
        <f t="shared" si="4"/>
        <v xml:space="preserve"> --- </v>
      </c>
      <c r="J22" s="67" t="str">
        <f t="shared" si="4"/>
        <v xml:space="preserve"> --- </v>
      </c>
      <c r="K22" s="67" t="str">
        <f t="shared" si="4"/>
        <v xml:space="preserve"> --- </v>
      </c>
      <c r="L22" s="67">
        <f t="shared" si="4"/>
        <v>3871</v>
      </c>
      <c r="M22" s="67" t="str">
        <f t="shared" si="4"/>
        <v xml:space="preserve"> --- </v>
      </c>
      <c r="N22" s="67" t="str">
        <f t="shared" si="4"/>
        <v xml:space="preserve"> --- </v>
      </c>
      <c r="O22" s="79">
        <f t="shared" si="4"/>
        <v>4673</v>
      </c>
      <c r="P22" s="77">
        <f>ROUND(SUM(B22:O22)/COUNTIF(B22:O22,"&gt;0"),)</f>
        <v>3887</v>
      </c>
    </row>
    <row r="23" spans="1:23" s="39" customFormat="1" ht="30" customHeight="1" thickBot="1">
      <c r="A23" s="30" t="s">
        <v>104</v>
      </c>
      <c r="B23" s="67" t="str">
        <f t="shared" ref="B23:P23" si="5">IF(B17=0," --- ",B21+B22)</f>
        <v xml:space="preserve"> --- </v>
      </c>
      <c r="C23" s="67" t="str">
        <f t="shared" si="5"/>
        <v xml:space="preserve"> --- </v>
      </c>
      <c r="D23" s="67">
        <f t="shared" si="5"/>
        <v>26079</v>
      </c>
      <c r="E23" s="67" t="str">
        <f t="shared" si="5"/>
        <v xml:space="preserve"> --- </v>
      </c>
      <c r="F23" s="67" t="str">
        <f t="shared" si="5"/>
        <v xml:space="preserve"> --- </v>
      </c>
      <c r="G23" s="67" t="str">
        <f t="shared" si="5"/>
        <v xml:space="preserve"> --- </v>
      </c>
      <c r="H23" s="67" t="str">
        <f t="shared" si="5"/>
        <v xml:space="preserve"> --- </v>
      </c>
      <c r="I23" s="67" t="str">
        <f t="shared" si="5"/>
        <v xml:space="preserve"> --- </v>
      </c>
      <c r="J23" s="67" t="str">
        <f t="shared" si="5"/>
        <v xml:space="preserve"> --- </v>
      </c>
      <c r="K23" s="67" t="str">
        <f t="shared" si="5"/>
        <v xml:space="preserve"> --- </v>
      </c>
      <c r="L23" s="67">
        <f t="shared" si="5"/>
        <v>27520</v>
      </c>
      <c r="M23" s="67" t="str">
        <f t="shared" si="5"/>
        <v xml:space="preserve"> --- </v>
      </c>
      <c r="N23" s="67" t="str">
        <f t="shared" si="5"/>
        <v xml:space="preserve"> --- </v>
      </c>
      <c r="O23" s="79">
        <f t="shared" si="5"/>
        <v>26503</v>
      </c>
      <c r="P23" s="77">
        <f t="shared" si="5"/>
        <v>26700</v>
      </c>
    </row>
    <row r="24" spans="1:23" s="17" customFormat="1" ht="30" customHeight="1" thickBot="1">
      <c r="A24" s="23">
        <v>2009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48"/>
      <c r="Q24" s="21"/>
      <c r="R24" s="21"/>
      <c r="S24" s="21"/>
      <c r="T24" s="22"/>
      <c r="U24" s="22"/>
      <c r="V24" s="22"/>
      <c r="W24" s="22"/>
    </row>
    <row r="25" spans="1:23" s="39" customFormat="1" ht="30" customHeight="1">
      <c r="A25" s="25" t="s">
        <v>28</v>
      </c>
      <c r="B25" s="58">
        <v>0</v>
      </c>
      <c r="C25" s="43">
        <v>0</v>
      </c>
      <c r="D25" s="43">
        <v>13.15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12.893315555555557</v>
      </c>
      <c r="M25" s="43">
        <v>0</v>
      </c>
      <c r="N25" s="43">
        <v>0</v>
      </c>
      <c r="O25" s="72">
        <v>12.24</v>
      </c>
      <c r="P25" s="83">
        <f t="shared" ref="P25:P28" si="6">SUM(B25:O25)/COUNTIF(B25:O25,"&gt;0")</f>
        <v>12.761105185185187</v>
      </c>
      <c r="R25" s="84"/>
      <c r="S25" s="84"/>
    </row>
    <row r="26" spans="1:23" s="27" customFormat="1" ht="30" customHeight="1">
      <c r="A26" s="26" t="s">
        <v>30</v>
      </c>
      <c r="B26" s="59">
        <v>0</v>
      </c>
      <c r="C26" s="44">
        <v>0</v>
      </c>
      <c r="D26" s="44">
        <v>52.83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44.94</v>
      </c>
      <c r="M26" s="44">
        <v>0</v>
      </c>
      <c r="N26" s="44">
        <v>0</v>
      </c>
      <c r="O26" s="73">
        <v>39.770000000000003</v>
      </c>
      <c r="P26" s="85">
        <f t="shared" si="6"/>
        <v>45.846666666666664</v>
      </c>
      <c r="R26" s="84"/>
      <c r="S26" s="84"/>
    </row>
    <row r="27" spans="1:23" s="39" customFormat="1" ht="30" customHeight="1">
      <c r="A27" s="28" t="s">
        <v>29</v>
      </c>
      <c r="B27" s="60">
        <v>0</v>
      </c>
      <c r="C27" s="45">
        <v>0</v>
      </c>
      <c r="D27" s="45">
        <v>23125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24050</v>
      </c>
      <c r="M27" s="45">
        <v>0</v>
      </c>
      <c r="N27" s="45">
        <v>0</v>
      </c>
      <c r="O27" s="74">
        <v>23970</v>
      </c>
      <c r="P27" s="86">
        <f t="shared" si="6"/>
        <v>23715</v>
      </c>
      <c r="R27" s="84"/>
      <c r="S27" s="84"/>
    </row>
    <row r="28" spans="1:23" s="62" customFormat="1" ht="30" customHeight="1" thickBot="1">
      <c r="A28" s="29" t="s">
        <v>31</v>
      </c>
      <c r="B28" s="61">
        <v>0</v>
      </c>
      <c r="C28" s="46">
        <v>0</v>
      </c>
      <c r="D28" s="46">
        <v>12368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13217</v>
      </c>
      <c r="M28" s="46">
        <v>0</v>
      </c>
      <c r="N28" s="46">
        <v>0</v>
      </c>
      <c r="O28" s="75">
        <v>12740</v>
      </c>
      <c r="P28" s="87">
        <f t="shared" si="6"/>
        <v>12775</v>
      </c>
      <c r="R28" s="84"/>
      <c r="S28" s="84"/>
    </row>
    <row r="29" spans="1:23" s="62" customFormat="1" ht="30" customHeight="1" thickBot="1">
      <c r="A29" s="30" t="s">
        <v>102</v>
      </c>
      <c r="B29" s="31" t="str">
        <f>IF(B25=0," --- ",ROUND(12*(1/B25*B27),))</f>
        <v xml:space="preserve"> --- </v>
      </c>
      <c r="C29" s="31" t="str">
        <f t="shared" ref="C29:O30" si="7">IF(C25=0," --- ",ROUND(12*(1/C25*C27),))</f>
        <v xml:space="preserve"> --- </v>
      </c>
      <c r="D29" s="31">
        <f t="shared" si="7"/>
        <v>21103</v>
      </c>
      <c r="E29" s="31" t="str">
        <f t="shared" si="7"/>
        <v xml:space="preserve"> --- </v>
      </c>
      <c r="F29" s="31" t="str">
        <f t="shared" si="7"/>
        <v xml:space="preserve"> --- </v>
      </c>
      <c r="G29" s="31" t="str">
        <f t="shared" si="7"/>
        <v xml:space="preserve"> --- </v>
      </c>
      <c r="H29" s="31" t="str">
        <f t="shared" si="7"/>
        <v xml:space="preserve"> --- </v>
      </c>
      <c r="I29" s="31" t="str">
        <f t="shared" si="7"/>
        <v xml:space="preserve"> --- </v>
      </c>
      <c r="J29" s="31" t="str">
        <f t="shared" si="7"/>
        <v xml:space="preserve"> --- </v>
      </c>
      <c r="K29" s="31" t="str">
        <f t="shared" si="7"/>
        <v xml:space="preserve"> --- </v>
      </c>
      <c r="L29" s="31">
        <f t="shared" si="7"/>
        <v>22384</v>
      </c>
      <c r="M29" s="31" t="str">
        <f t="shared" si="7"/>
        <v xml:space="preserve"> --- </v>
      </c>
      <c r="N29" s="31" t="str">
        <f t="shared" si="7"/>
        <v xml:space="preserve"> --- </v>
      </c>
      <c r="O29" s="76">
        <f t="shared" si="7"/>
        <v>23500</v>
      </c>
      <c r="P29" s="77">
        <f>ROUND(SUM(B29:O29)/COUNTIF(B29:O29,"&gt;0"),)</f>
        <v>22329</v>
      </c>
    </row>
    <row r="30" spans="1:23" s="62" customFormat="1" ht="30" customHeight="1" thickBot="1">
      <c r="A30" s="30" t="s">
        <v>103</v>
      </c>
      <c r="B30" s="67" t="str">
        <f>IF(B26=0," --- ",ROUND(12*(1/B26*B28),))</f>
        <v xml:space="preserve"> --- </v>
      </c>
      <c r="C30" s="67" t="str">
        <f t="shared" si="7"/>
        <v xml:space="preserve"> --- </v>
      </c>
      <c r="D30" s="67">
        <f t="shared" si="7"/>
        <v>2809</v>
      </c>
      <c r="E30" s="67" t="str">
        <f t="shared" si="7"/>
        <v xml:space="preserve"> --- </v>
      </c>
      <c r="F30" s="67" t="str">
        <f t="shared" si="7"/>
        <v xml:space="preserve"> --- </v>
      </c>
      <c r="G30" s="67" t="str">
        <f t="shared" si="7"/>
        <v xml:space="preserve"> --- </v>
      </c>
      <c r="H30" s="67" t="str">
        <f t="shared" si="7"/>
        <v xml:space="preserve"> --- </v>
      </c>
      <c r="I30" s="67" t="str">
        <f t="shared" si="7"/>
        <v xml:space="preserve"> --- </v>
      </c>
      <c r="J30" s="67" t="str">
        <f t="shared" si="7"/>
        <v xml:space="preserve"> --- </v>
      </c>
      <c r="K30" s="67" t="str">
        <f t="shared" si="7"/>
        <v xml:space="preserve"> --- </v>
      </c>
      <c r="L30" s="67">
        <f t="shared" si="7"/>
        <v>3529</v>
      </c>
      <c r="M30" s="67" t="str">
        <f t="shared" si="7"/>
        <v xml:space="preserve"> --- </v>
      </c>
      <c r="N30" s="67" t="str">
        <f t="shared" si="7"/>
        <v xml:space="preserve"> --- </v>
      </c>
      <c r="O30" s="79">
        <f t="shared" si="7"/>
        <v>3844</v>
      </c>
      <c r="P30" s="77">
        <f>ROUND(SUM(B30:O30)/COUNTIF(B30:O30,"&gt;0"),)</f>
        <v>3394</v>
      </c>
    </row>
    <row r="31" spans="1:23" s="39" customFormat="1" ht="30" customHeight="1" thickBot="1">
      <c r="A31" s="30" t="s">
        <v>104</v>
      </c>
      <c r="B31" s="67" t="str">
        <f t="shared" ref="B31:P31" si="8">IF(B25=0," --- ",B29+B30)</f>
        <v xml:space="preserve"> --- </v>
      </c>
      <c r="C31" s="67" t="str">
        <f t="shared" si="8"/>
        <v xml:space="preserve"> --- </v>
      </c>
      <c r="D31" s="67">
        <f t="shared" si="8"/>
        <v>23912</v>
      </c>
      <c r="E31" s="67" t="str">
        <f t="shared" si="8"/>
        <v xml:space="preserve"> --- </v>
      </c>
      <c r="F31" s="67" t="str">
        <f t="shared" si="8"/>
        <v xml:space="preserve"> --- </v>
      </c>
      <c r="G31" s="67" t="str">
        <f t="shared" si="8"/>
        <v xml:space="preserve"> --- </v>
      </c>
      <c r="H31" s="67" t="str">
        <f t="shared" si="8"/>
        <v xml:space="preserve"> --- </v>
      </c>
      <c r="I31" s="67" t="str">
        <f t="shared" si="8"/>
        <v xml:space="preserve"> --- </v>
      </c>
      <c r="J31" s="67" t="str">
        <f t="shared" si="8"/>
        <v xml:space="preserve"> --- </v>
      </c>
      <c r="K31" s="67" t="str">
        <f t="shared" si="8"/>
        <v xml:space="preserve"> --- </v>
      </c>
      <c r="L31" s="67">
        <f t="shared" si="8"/>
        <v>25913</v>
      </c>
      <c r="M31" s="67" t="str">
        <f t="shared" si="8"/>
        <v xml:space="preserve"> --- </v>
      </c>
      <c r="N31" s="67" t="str">
        <f t="shared" si="8"/>
        <v xml:space="preserve"> --- </v>
      </c>
      <c r="O31" s="79">
        <f t="shared" si="8"/>
        <v>27344</v>
      </c>
      <c r="P31" s="77">
        <f t="shared" si="8"/>
        <v>25723</v>
      </c>
    </row>
    <row r="32" spans="1:23" s="39" customFormat="1" ht="15" customHeight="1" thickBot="1">
      <c r="C32" s="33"/>
      <c r="D32" s="33"/>
      <c r="E32" s="33"/>
      <c r="F32" s="33"/>
      <c r="G32" s="88"/>
      <c r="H32" s="88"/>
    </row>
    <row r="33" spans="1:17" s="35" customFormat="1" ht="30" customHeight="1" thickBot="1">
      <c r="A33" s="89" t="s">
        <v>88</v>
      </c>
      <c r="B33" s="90" t="str">
        <f>IF(OR(B15=" --- ",B23=" --- ")," --- ",B15/B23*100-100)</f>
        <v xml:space="preserve"> --- </v>
      </c>
      <c r="C33" s="34" t="str">
        <f t="shared" ref="C33:P33" si="9">IF(OR(C15=" --- ",C23=" --- ")," --- ",C15/C23*100-100)</f>
        <v xml:space="preserve"> --- </v>
      </c>
      <c r="D33" s="34">
        <f t="shared" si="9"/>
        <v>-0.71705203420377472</v>
      </c>
      <c r="E33" s="34" t="str">
        <f t="shared" si="9"/>
        <v xml:space="preserve"> --- </v>
      </c>
      <c r="F33" s="34" t="str">
        <f t="shared" si="9"/>
        <v xml:space="preserve"> --- </v>
      </c>
      <c r="G33" s="34" t="str">
        <f t="shared" si="9"/>
        <v xml:space="preserve"> --- </v>
      </c>
      <c r="H33" s="34" t="str">
        <f t="shared" si="9"/>
        <v xml:space="preserve"> --- </v>
      </c>
      <c r="I33" s="34" t="str">
        <f t="shared" si="9"/>
        <v xml:space="preserve"> --- </v>
      </c>
      <c r="J33" s="34" t="str">
        <f t="shared" si="9"/>
        <v xml:space="preserve"> --- </v>
      </c>
      <c r="K33" s="34" t="str">
        <f t="shared" si="9"/>
        <v xml:space="preserve"> --- </v>
      </c>
      <c r="L33" s="34">
        <f t="shared" si="9"/>
        <v>1.1664244186046631</v>
      </c>
      <c r="M33" s="34" t="str">
        <f t="shared" si="9"/>
        <v xml:space="preserve"> --- </v>
      </c>
      <c r="N33" s="34" t="str">
        <f t="shared" si="9"/>
        <v xml:space="preserve"> --- </v>
      </c>
      <c r="O33" s="91">
        <f t="shared" si="9"/>
        <v>-1.5469946798475718</v>
      </c>
      <c r="P33" s="92">
        <f t="shared" si="9"/>
        <v>-2.565543071161045</v>
      </c>
      <c r="Q33" s="93"/>
    </row>
    <row r="34" spans="1:17" s="35" customFormat="1" ht="30" customHeight="1" thickBot="1">
      <c r="A34" s="89" t="s">
        <v>60</v>
      </c>
      <c r="B34" s="94" t="str">
        <f>IF(OR(B23=" --- ",B31=" --- ")," --- ",B23/B31*100-100)</f>
        <v xml:space="preserve"> --- </v>
      </c>
      <c r="C34" s="95" t="str">
        <f t="shared" ref="C34:P34" si="10">IF(OR(C23=" --- ",C31=" --- ")," --- ",C23/C31*100-100)</f>
        <v xml:space="preserve"> --- </v>
      </c>
      <c r="D34" s="95">
        <f t="shared" si="10"/>
        <v>9.0623954499832564</v>
      </c>
      <c r="E34" s="95" t="str">
        <f t="shared" si="10"/>
        <v xml:space="preserve"> --- </v>
      </c>
      <c r="F34" s="95" t="str">
        <f t="shared" si="10"/>
        <v xml:space="preserve"> --- </v>
      </c>
      <c r="G34" s="95" t="str">
        <f t="shared" si="10"/>
        <v xml:space="preserve"> --- </v>
      </c>
      <c r="H34" s="95" t="str">
        <f t="shared" si="10"/>
        <v xml:space="preserve"> --- </v>
      </c>
      <c r="I34" s="95" t="str">
        <f t="shared" si="10"/>
        <v xml:space="preserve"> --- </v>
      </c>
      <c r="J34" s="95" t="str">
        <f t="shared" si="10"/>
        <v xml:space="preserve"> --- </v>
      </c>
      <c r="K34" s="95" t="str">
        <f t="shared" si="10"/>
        <v xml:space="preserve"> --- </v>
      </c>
      <c r="L34" s="95">
        <f t="shared" si="10"/>
        <v>6.2015204723497845</v>
      </c>
      <c r="M34" s="95" t="str">
        <f t="shared" si="10"/>
        <v xml:space="preserve"> --- </v>
      </c>
      <c r="N34" s="95" t="str">
        <f t="shared" si="10"/>
        <v xml:space="preserve"> --- </v>
      </c>
      <c r="O34" s="96">
        <f t="shared" si="10"/>
        <v>-3.0756290228203653</v>
      </c>
      <c r="P34" s="97">
        <f t="shared" si="10"/>
        <v>3.7981572911402139</v>
      </c>
      <c r="Q34" s="93"/>
    </row>
    <row r="35" spans="1:17" s="35" customFormat="1" ht="15" customHeight="1" thickBot="1">
      <c r="A35" s="36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7" s="35" customFormat="1" ht="30" customHeight="1" thickBot="1">
      <c r="A36" s="98" t="s">
        <v>89</v>
      </c>
      <c r="B36" s="99" t="str">
        <f>IF(OR(B15=" --- ",B23=" --- ")," --- ",B15-B23)</f>
        <v xml:space="preserve"> --- </v>
      </c>
      <c r="C36" s="37" t="str">
        <f t="shared" ref="C36:P36" si="11">IF(OR(C15=" --- ",C23=" --- ")," --- ",C15-C23)</f>
        <v xml:space="preserve"> --- </v>
      </c>
      <c r="D36" s="37">
        <f t="shared" si="11"/>
        <v>-187</v>
      </c>
      <c r="E36" s="37" t="str">
        <f t="shared" si="11"/>
        <v xml:space="preserve"> --- </v>
      </c>
      <c r="F36" s="37" t="str">
        <f t="shared" si="11"/>
        <v xml:space="preserve"> --- </v>
      </c>
      <c r="G36" s="37" t="str">
        <f t="shared" si="11"/>
        <v xml:space="preserve"> --- </v>
      </c>
      <c r="H36" s="37" t="str">
        <f t="shared" si="11"/>
        <v xml:space="preserve"> --- </v>
      </c>
      <c r="I36" s="37" t="str">
        <f t="shared" si="11"/>
        <v xml:space="preserve"> --- </v>
      </c>
      <c r="J36" s="37" t="str">
        <f t="shared" si="11"/>
        <v xml:space="preserve"> --- </v>
      </c>
      <c r="K36" s="37" t="str">
        <f t="shared" si="11"/>
        <v xml:space="preserve"> --- </v>
      </c>
      <c r="L36" s="37">
        <f t="shared" si="11"/>
        <v>321</v>
      </c>
      <c r="M36" s="37" t="str">
        <f t="shared" si="11"/>
        <v xml:space="preserve"> --- </v>
      </c>
      <c r="N36" s="37" t="str">
        <f t="shared" si="11"/>
        <v xml:space="preserve"> --- </v>
      </c>
      <c r="O36" s="100">
        <f t="shared" si="11"/>
        <v>-410</v>
      </c>
      <c r="P36" s="101">
        <f t="shared" si="11"/>
        <v>-685</v>
      </c>
    </row>
    <row r="37" spans="1:17" s="35" customFormat="1" ht="30" customHeight="1" thickBot="1">
      <c r="A37" s="98" t="s">
        <v>61</v>
      </c>
      <c r="B37" s="102" t="str">
        <f>IF(OR(B23=" --- ",B31=" --- ")," --- ",B23-B31)</f>
        <v xml:space="preserve"> --- </v>
      </c>
      <c r="C37" s="103" t="str">
        <f t="shared" ref="C37:P37" si="12">IF(OR(C23=" --- ",C31=" --- ")," --- ",C23-C31)</f>
        <v xml:space="preserve"> --- </v>
      </c>
      <c r="D37" s="103">
        <f t="shared" si="12"/>
        <v>2167</v>
      </c>
      <c r="E37" s="103" t="str">
        <f t="shared" si="12"/>
        <v xml:space="preserve"> --- </v>
      </c>
      <c r="F37" s="103" t="str">
        <f t="shared" si="12"/>
        <v xml:space="preserve"> --- </v>
      </c>
      <c r="G37" s="103" t="str">
        <f t="shared" si="12"/>
        <v xml:space="preserve"> --- </v>
      </c>
      <c r="H37" s="103" t="str">
        <f t="shared" si="12"/>
        <v xml:space="preserve"> --- </v>
      </c>
      <c r="I37" s="103" t="str">
        <f t="shared" si="12"/>
        <v xml:space="preserve"> --- </v>
      </c>
      <c r="J37" s="103" t="str">
        <f t="shared" si="12"/>
        <v xml:space="preserve"> --- </v>
      </c>
      <c r="K37" s="103" t="str">
        <f t="shared" si="12"/>
        <v xml:space="preserve"> --- </v>
      </c>
      <c r="L37" s="103">
        <f t="shared" si="12"/>
        <v>1607</v>
      </c>
      <c r="M37" s="103" t="str">
        <f t="shared" si="12"/>
        <v xml:space="preserve"> --- </v>
      </c>
      <c r="N37" s="103" t="str">
        <f t="shared" si="12"/>
        <v xml:space="preserve"> --- </v>
      </c>
      <c r="O37" s="104">
        <f t="shared" si="12"/>
        <v>-841</v>
      </c>
      <c r="P37" s="105">
        <f t="shared" si="12"/>
        <v>977</v>
      </c>
    </row>
    <row r="38" spans="1:17" s="39" customFormat="1" ht="17.25" customHeight="1">
      <c r="A38" s="35"/>
      <c r="C38" s="38"/>
      <c r="F38" s="106"/>
      <c r="I38" s="33"/>
      <c r="Q38" s="107">
        <v>0</v>
      </c>
    </row>
    <row r="39" spans="1:17" s="39" customFormat="1" ht="21" customHeight="1">
      <c r="C39" s="38"/>
      <c r="P39" s="18" t="s">
        <v>51</v>
      </c>
    </row>
    <row r="41" spans="1:17" ht="15">
      <c r="C41" s="38"/>
      <c r="D41" s="39"/>
    </row>
    <row r="42" spans="1:17" ht="15.75" thickBot="1">
      <c r="C42" s="38"/>
      <c r="D42" s="39"/>
    </row>
    <row r="43" spans="1:17" ht="16.5" thickBot="1">
      <c r="B43" s="40"/>
      <c r="C43" s="38"/>
      <c r="D43" s="39"/>
    </row>
    <row r="44" spans="1:17" ht="15">
      <c r="C44" s="38"/>
      <c r="D44" s="39"/>
    </row>
    <row r="45" spans="1:17" ht="15">
      <c r="C45" s="38"/>
      <c r="D45" s="39"/>
    </row>
    <row r="46" spans="1:17" ht="15">
      <c r="C46" s="39"/>
      <c r="D46" s="39"/>
    </row>
    <row r="94" spans="1:16" ht="13.5" thickBot="1">
      <c r="P94" s="18" t="s">
        <v>135</v>
      </c>
    </row>
    <row r="95" spans="1:16" ht="16.5" thickBot="1">
      <c r="A95" s="189" t="s">
        <v>105</v>
      </c>
      <c r="B95" s="191" t="s">
        <v>13</v>
      </c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54"/>
    </row>
    <row r="96" spans="1:16" ht="114" customHeight="1" thickBot="1">
      <c r="A96" s="190"/>
      <c r="B96" s="19" t="s">
        <v>14</v>
      </c>
      <c r="C96" s="20" t="s">
        <v>15</v>
      </c>
      <c r="D96" s="20" t="s">
        <v>16</v>
      </c>
      <c r="E96" s="20" t="s">
        <v>17</v>
      </c>
      <c r="F96" s="20" t="s">
        <v>18</v>
      </c>
      <c r="G96" s="20" t="s">
        <v>19</v>
      </c>
      <c r="H96" s="20" t="s">
        <v>20</v>
      </c>
      <c r="I96" s="20" t="s">
        <v>21</v>
      </c>
      <c r="J96" s="20" t="s">
        <v>22</v>
      </c>
      <c r="K96" s="20" t="s">
        <v>23</v>
      </c>
      <c r="L96" s="20" t="s">
        <v>24</v>
      </c>
      <c r="M96" s="20" t="s">
        <v>25</v>
      </c>
      <c r="N96" s="20" t="s">
        <v>27</v>
      </c>
      <c r="O96" s="52" t="s">
        <v>26</v>
      </c>
      <c r="P96" s="55" t="s">
        <v>56</v>
      </c>
    </row>
    <row r="97" spans="1:16" ht="30" customHeight="1" thickBot="1">
      <c r="A97" s="89" t="s">
        <v>91</v>
      </c>
      <c r="B97" s="90" t="str">
        <f>IF(OR(B13=" --- ",B21=" --- ")," --- ",B13/B21*100-100)</f>
        <v xml:space="preserve"> --- </v>
      </c>
      <c r="C97" s="34" t="str">
        <f t="shared" ref="C97:P97" si="13">IF(OR(C13=" --- ",C21=" --- ")," --- ",C13/C21*100-100)</f>
        <v xml:space="preserve"> --- </v>
      </c>
      <c r="D97" s="34">
        <f t="shared" si="13"/>
        <v>0</v>
      </c>
      <c r="E97" s="34" t="str">
        <f t="shared" si="13"/>
        <v xml:space="preserve"> --- </v>
      </c>
      <c r="F97" s="34" t="str">
        <f t="shared" si="13"/>
        <v xml:space="preserve"> --- </v>
      </c>
      <c r="G97" s="34" t="str">
        <f t="shared" si="13"/>
        <v xml:space="preserve"> --- </v>
      </c>
      <c r="H97" s="34" t="str">
        <f t="shared" si="13"/>
        <v xml:space="preserve"> --- </v>
      </c>
      <c r="I97" s="34" t="str">
        <f t="shared" si="13"/>
        <v xml:space="preserve"> --- </v>
      </c>
      <c r="J97" s="34" t="str">
        <f t="shared" si="13"/>
        <v xml:space="preserve"> --- </v>
      </c>
      <c r="K97" s="34" t="str">
        <f t="shared" si="13"/>
        <v xml:space="preserve"> --- </v>
      </c>
      <c r="L97" s="34">
        <f t="shared" si="13"/>
        <v>1.577233709670594</v>
      </c>
      <c r="M97" s="34" t="str">
        <f t="shared" si="13"/>
        <v xml:space="preserve"> --- </v>
      </c>
      <c r="N97" s="34" t="str">
        <f t="shared" si="13"/>
        <v xml:space="preserve"> --- </v>
      </c>
      <c r="O97" s="91">
        <f t="shared" si="13"/>
        <v>0.15574896930830562</v>
      </c>
      <c r="P97" s="92">
        <f t="shared" si="13"/>
        <v>-2.3539210099504686</v>
      </c>
    </row>
    <row r="98" spans="1:16" ht="30" customHeight="1" thickBot="1">
      <c r="A98" s="89" t="s">
        <v>92</v>
      </c>
      <c r="B98" s="94" t="str">
        <f>IF(OR(B21=" --- ",B29=" --- ")," --- ",B21/B29*100-100)</f>
        <v xml:space="preserve"> --- </v>
      </c>
      <c r="C98" s="95" t="str">
        <f t="shared" ref="C98:P98" si="14">IF(OR(C21=" --- ",C29=" --- ")," --- ",C21/C29*100-100)</f>
        <v xml:space="preserve"> --- </v>
      </c>
      <c r="D98" s="95">
        <f t="shared" si="14"/>
        <v>8.8044353883334168</v>
      </c>
      <c r="E98" s="95" t="str">
        <f t="shared" si="14"/>
        <v xml:space="preserve"> --- </v>
      </c>
      <c r="F98" s="95" t="str">
        <f t="shared" si="14"/>
        <v xml:space="preserve"> --- </v>
      </c>
      <c r="G98" s="95" t="str">
        <f t="shared" si="14"/>
        <v xml:space="preserve"> --- </v>
      </c>
      <c r="H98" s="95" t="str">
        <f t="shared" si="14"/>
        <v xml:space="preserve"> --- </v>
      </c>
      <c r="I98" s="95" t="str">
        <f t="shared" si="14"/>
        <v xml:space="preserve"> --- </v>
      </c>
      <c r="J98" s="95" t="str">
        <f t="shared" si="14"/>
        <v xml:space="preserve"> --- </v>
      </c>
      <c r="K98" s="95" t="str">
        <f t="shared" si="14"/>
        <v xml:space="preserve"> --- </v>
      </c>
      <c r="L98" s="95">
        <f t="shared" si="14"/>
        <v>5.6513581129378281</v>
      </c>
      <c r="M98" s="95" t="str">
        <f t="shared" si="14"/>
        <v xml:space="preserve"> --- </v>
      </c>
      <c r="N98" s="95" t="str">
        <f t="shared" si="14"/>
        <v xml:space="preserve"> --- </v>
      </c>
      <c r="O98" s="96">
        <f t="shared" si="14"/>
        <v>-7.1063829787234027</v>
      </c>
      <c r="P98" s="97">
        <f t="shared" si="14"/>
        <v>2.1675847552510277</v>
      </c>
    </row>
    <row r="99" spans="1:16" ht="15" customHeight="1" thickBot="1">
      <c r="A99" s="108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109"/>
    </row>
    <row r="100" spans="1:16" ht="30" customHeight="1" thickBot="1">
      <c r="A100" s="98" t="s">
        <v>93</v>
      </c>
      <c r="B100" s="99" t="str">
        <f>IF(OR(B13=" --- ",B21=" --- ")," --- ",B13-B21)</f>
        <v xml:space="preserve"> --- </v>
      </c>
      <c r="C100" s="37" t="str">
        <f t="shared" ref="C100:P100" si="15">IF(OR(C13=" --- ",C21=" --- ")," --- ",C13-C21)</f>
        <v xml:space="preserve"> --- </v>
      </c>
      <c r="D100" s="37">
        <f t="shared" si="15"/>
        <v>0</v>
      </c>
      <c r="E100" s="37" t="str">
        <f t="shared" si="15"/>
        <v xml:space="preserve"> --- </v>
      </c>
      <c r="F100" s="37" t="str">
        <f t="shared" si="15"/>
        <v xml:space="preserve"> --- </v>
      </c>
      <c r="G100" s="37" t="str">
        <f t="shared" si="15"/>
        <v xml:space="preserve"> --- </v>
      </c>
      <c r="H100" s="37" t="str">
        <f t="shared" si="15"/>
        <v xml:space="preserve"> --- </v>
      </c>
      <c r="I100" s="37" t="str">
        <f t="shared" si="15"/>
        <v xml:space="preserve"> --- </v>
      </c>
      <c r="J100" s="37" t="str">
        <f t="shared" si="15"/>
        <v xml:space="preserve"> --- </v>
      </c>
      <c r="K100" s="37" t="str">
        <f t="shared" si="15"/>
        <v xml:space="preserve"> --- </v>
      </c>
      <c r="L100" s="37">
        <f t="shared" si="15"/>
        <v>373</v>
      </c>
      <c r="M100" s="37" t="str">
        <f t="shared" si="15"/>
        <v xml:space="preserve"> --- </v>
      </c>
      <c r="N100" s="37" t="str">
        <f t="shared" si="15"/>
        <v xml:space="preserve"> --- </v>
      </c>
      <c r="O100" s="100">
        <f t="shared" si="15"/>
        <v>34</v>
      </c>
      <c r="P100" s="101">
        <f t="shared" si="15"/>
        <v>-537</v>
      </c>
    </row>
    <row r="101" spans="1:16" ht="30" customHeight="1" thickBot="1">
      <c r="A101" s="98" t="s">
        <v>94</v>
      </c>
      <c r="B101" s="102" t="str">
        <f>IF(OR(B21=" --- ",B29=" --- ")," --- ",B21-B29)</f>
        <v xml:space="preserve"> --- </v>
      </c>
      <c r="C101" s="103" t="str">
        <f t="shared" ref="C101:P101" si="16">IF(OR(C21=" --- ",C29=" --- ")," --- ",C21-C29)</f>
        <v xml:space="preserve"> --- </v>
      </c>
      <c r="D101" s="103">
        <f t="shared" si="16"/>
        <v>1858</v>
      </c>
      <c r="E101" s="103" t="str">
        <f t="shared" si="16"/>
        <v xml:space="preserve"> --- </v>
      </c>
      <c r="F101" s="103" t="str">
        <f t="shared" si="16"/>
        <v xml:space="preserve"> --- </v>
      </c>
      <c r="G101" s="103" t="str">
        <f t="shared" si="16"/>
        <v xml:space="preserve"> --- </v>
      </c>
      <c r="H101" s="103" t="str">
        <f t="shared" si="16"/>
        <v xml:space="preserve"> --- </v>
      </c>
      <c r="I101" s="103" t="str">
        <f t="shared" si="16"/>
        <v xml:space="preserve"> --- </v>
      </c>
      <c r="J101" s="103" t="str">
        <f t="shared" si="16"/>
        <v xml:space="preserve"> --- </v>
      </c>
      <c r="K101" s="103" t="str">
        <f t="shared" si="16"/>
        <v xml:space="preserve"> --- </v>
      </c>
      <c r="L101" s="103">
        <f t="shared" si="16"/>
        <v>1265</v>
      </c>
      <c r="M101" s="103" t="str">
        <f t="shared" si="16"/>
        <v xml:space="preserve"> --- </v>
      </c>
      <c r="N101" s="103" t="str">
        <f t="shared" si="16"/>
        <v xml:space="preserve"> --- </v>
      </c>
      <c r="O101" s="104">
        <f t="shared" si="16"/>
        <v>-1670</v>
      </c>
      <c r="P101" s="105">
        <f t="shared" si="16"/>
        <v>484</v>
      </c>
    </row>
    <row r="103" spans="1:16">
      <c r="P103" s="18" t="s">
        <v>134</v>
      </c>
    </row>
    <row r="147" spans="1:16" ht="13.5" thickBot="1">
      <c r="P147" s="18" t="s">
        <v>133</v>
      </c>
    </row>
    <row r="148" spans="1:16" ht="16.5" thickBot="1">
      <c r="A148" s="189" t="s">
        <v>106</v>
      </c>
      <c r="B148" s="191" t="s">
        <v>13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54"/>
    </row>
    <row r="149" spans="1:16" ht="114" customHeight="1" thickBot="1">
      <c r="A149" s="190"/>
      <c r="B149" s="19" t="s">
        <v>14</v>
      </c>
      <c r="C149" s="20" t="s">
        <v>15</v>
      </c>
      <c r="D149" s="20" t="s">
        <v>16</v>
      </c>
      <c r="E149" s="20" t="s">
        <v>17</v>
      </c>
      <c r="F149" s="20" t="s">
        <v>18</v>
      </c>
      <c r="G149" s="20" t="s">
        <v>19</v>
      </c>
      <c r="H149" s="20" t="s">
        <v>20</v>
      </c>
      <c r="I149" s="20" t="s">
        <v>21</v>
      </c>
      <c r="J149" s="20" t="s">
        <v>22</v>
      </c>
      <c r="K149" s="20" t="s">
        <v>23</v>
      </c>
      <c r="L149" s="20" t="s">
        <v>24</v>
      </c>
      <c r="M149" s="20" t="s">
        <v>25</v>
      </c>
      <c r="N149" s="20" t="s">
        <v>27</v>
      </c>
      <c r="O149" s="52" t="s">
        <v>26</v>
      </c>
      <c r="P149" s="55" t="s">
        <v>56</v>
      </c>
    </row>
    <row r="150" spans="1:16" ht="30" customHeight="1" thickBot="1">
      <c r="A150" s="89" t="s">
        <v>97</v>
      </c>
      <c r="B150" s="90" t="str">
        <f>IF(OR(B14=" --- ",B22=" --- ")," --- ",B14/B22*100-100)</f>
        <v xml:space="preserve"> --- </v>
      </c>
      <c r="C150" s="34" t="str">
        <f t="shared" ref="C150:P150" si="17">IF(OR(C14=" --- ",C22=" --- ")," --- ",C14/C22*100-100)</f>
        <v xml:space="preserve"> --- </v>
      </c>
      <c r="D150" s="34">
        <f t="shared" si="17"/>
        <v>-5.9974342527261086</v>
      </c>
      <c r="E150" s="34" t="str">
        <f t="shared" si="17"/>
        <v xml:space="preserve"> --- </v>
      </c>
      <c r="F150" s="34" t="str">
        <f t="shared" si="17"/>
        <v xml:space="preserve"> --- </v>
      </c>
      <c r="G150" s="34" t="str">
        <f t="shared" si="17"/>
        <v xml:space="preserve"> --- </v>
      </c>
      <c r="H150" s="34" t="str">
        <f t="shared" si="17"/>
        <v xml:space="preserve"> --- </v>
      </c>
      <c r="I150" s="34" t="str">
        <f t="shared" si="17"/>
        <v xml:space="preserve"> --- </v>
      </c>
      <c r="J150" s="34" t="str">
        <f t="shared" si="17"/>
        <v xml:space="preserve"> --- </v>
      </c>
      <c r="K150" s="34" t="str">
        <f t="shared" si="17"/>
        <v xml:space="preserve"> --- </v>
      </c>
      <c r="L150" s="34">
        <f t="shared" si="17"/>
        <v>-1.3433221389821739</v>
      </c>
      <c r="M150" s="34" t="str">
        <f t="shared" si="17"/>
        <v xml:space="preserve"> --- </v>
      </c>
      <c r="N150" s="34" t="str">
        <f t="shared" si="17"/>
        <v xml:space="preserve"> --- </v>
      </c>
      <c r="O150" s="91">
        <f t="shared" si="17"/>
        <v>-9.5013909693986704</v>
      </c>
      <c r="P150" s="92">
        <f t="shared" si="17"/>
        <v>-3.807563673784415</v>
      </c>
    </row>
    <row r="151" spans="1:16" ht="30" customHeight="1" thickBot="1">
      <c r="A151" s="89" t="s">
        <v>98</v>
      </c>
      <c r="B151" s="94" t="str">
        <f>IF(OR(B22=" --- ",B30=" --- ")," --- ",B22/B30*100-100)</f>
        <v xml:space="preserve"> --- </v>
      </c>
      <c r="C151" s="95" t="str">
        <f t="shared" ref="C151:P151" si="18">IF(OR(C22=" --- ",C30=" --- ")," --- ",C22/C30*100-100)</f>
        <v xml:space="preserve"> --- </v>
      </c>
      <c r="D151" s="95">
        <f t="shared" si="18"/>
        <v>11.000355998576012</v>
      </c>
      <c r="E151" s="95" t="str">
        <f t="shared" si="18"/>
        <v xml:space="preserve"> --- </v>
      </c>
      <c r="F151" s="95" t="str">
        <f t="shared" si="18"/>
        <v xml:space="preserve"> --- </v>
      </c>
      <c r="G151" s="95" t="str">
        <f t="shared" si="18"/>
        <v xml:space="preserve"> --- </v>
      </c>
      <c r="H151" s="95" t="str">
        <f t="shared" si="18"/>
        <v xml:space="preserve"> --- </v>
      </c>
      <c r="I151" s="95" t="str">
        <f t="shared" si="18"/>
        <v xml:space="preserve"> --- </v>
      </c>
      <c r="J151" s="95" t="str">
        <f t="shared" si="18"/>
        <v xml:space="preserve"> --- </v>
      </c>
      <c r="K151" s="95" t="str">
        <f t="shared" si="18"/>
        <v xml:space="preserve"> --- </v>
      </c>
      <c r="L151" s="95">
        <f t="shared" si="18"/>
        <v>9.6911306319070576</v>
      </c>
      <c r="M151" s="95" t="str">
        <f t="shared" si="18"/>
        <v xml:space="preserve"> --- </v>
      </c>
      <c r="N151" s="95" t="str">
        <f t="shared" si="18"/>
        <v xml:space="preserve"> --- </v>
      </c>
      <c r="O151" s="96">
        <f t="shared" si="18"/>
        <v>21.566077003121748</v>
      </c>
      <c r="P151" s="97">
        <f t="shared" si="18"/>
        <v>14.525633470830869</v>
      </c>
    </row>
    <row r="152" spans="1:16" ht="15" customHeight="1" thickBot="1">
      <c r="A152" s="108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109"/>
    </row>
    <row r="153" spans="1:16" ht="30" customHeight="1" thickBot="1">
      <c r="A153" s="98" t="s">
        <v>99</v>
      </c>
      <c r="B153" s="99" t="str">
        <f>IF(OR(B14=" --- ",B22=" --- ")," --- ",B14-B22)</f>
        <v xml:space="preserve"> --- </v>
      </c>
      <c r="C153" s="37" t="str">
        <f t="shared" ref="C153:P153" si="19">IF(OR(C14=" --- ",C22=" --- ")," --- ",C14-C22)</f>
        <v xml:space="preserve"> --- </v>
      </c>
      <c r="D153" s="37">
        <f t="shared" si="19"/>
        <v>-187</v>
      </c>
      <c r="E153" s="37" t="str">
        <f t="shared" si="19"/>
        <v xml:space="preserve"> --- </v>
      </c>
      <c r="F153" s="37" t="str">
        <f t="shared" si="19"/>
        <v xml:space="preserve"> --- </v>
      </c>
      <c r="G153" s="37" t="str">
        <f t="shared" si="19"/>
        <v xml:space="preserve"> --- </v>
      </c>
      <c r="H153" s="37" t="str">
        <f t="shared" si="19"/>
        <v xml:space="preserve"> --- </v>
      </c>
      <c r="I153" s="37" t="str">
        <f t="shared" si="19"/>
        <v xml:space="preserve"> --- </v>
      </c>
      <c r="J153" s="37" t="str">
        <f t="shared" si="19"/>
        <v xml:space="preserve"> --- </v>
      </c>
      <c r="K153" s="37" t="str">
        <f t="shared" si="19"/>
        <v xml:space="preserve"> --- </v>
      </c>
      <c r="L153" s="37">
        <f t="shared" si="19"/>
        <v>-52</v>
      </c>
      <c r="M153" s="37" t="str">
        <f t="shared" si="19"/>
        <v xml:space="preserve"> --- </v>
      </c>
      <c r="N153" s="37" t="str">
        <f t="shared" si="19"/>
        <v xml:space="preserve"> --- </v>
      </c>
      <c r="O153" s="100">
        <f t="shared" si="19"/>
        <v>-444</v>
      </c>
      <c r="P153" s="101">
        <f t="shared" si="19"/>
        <v>-148</v>
      </c>
    </row>
    <row r="154" spans="1:16" ht="30" customHeight="1" thickBot="1">
      <c r="A154" s="98" t="s">
        <v>100</v>
      </c>
      <c r="B154" s="102" t="str">
        <f>IF(OR(B22=" --- ",B30=" --- ")," --- ",B22-B30)</f>
        <v xml:space="preserve"> --- </v>
      </c>
      <c r="C154" s="103" t="str">
        <f t="shared" ref="C154:P154" si="20">IF(OR(C22=" --- ",C30=" --- ")," --- ",C22-C30)</f>
        <v xml:space="preserve"> --- </v>
      </c>
      <c r="D154" s="103">
        <f t="shared" si="20"/>
        <v>309</v>
      </c>
      <c r="E154" s="103" t="str">
        <f t="shared" si="20"/>
        <v xml:space="preserve"> --- </v>
      </c>
      <c r="F154" s="103" t="str">
        <f t="shared" si="20"/>
        <v xml:space="preserve"> --- </v>
      </c>
      <c r="G154" s="103" t="str">
        <f t="shared" si="20"/>
        <v xml:space="preserve"> --- </v>
      </c>
      <c r="H154" s="103" t="str">
        <f t="shared" si="20"/>
        <v xml:space="preserve"> --- </v>
      </c>
      <c r="I154" s="103" t="str">
        <f t="shared" si="20"/>
        <v xml:space="preserve"> --- </v>
      </c>
      <c r="J154" s="103" t="str">
        <f t="shared" si="20"/>
        <v xml:space="preserve"> --- </v>
      </c>
      <c r="K154" s="103" t="str">
        <f t="shared" si="20"/>
        <v xml:space="preserve"> --- </v>
      </c>
      <c r="L154" s="103">
        <f t="shared" si="20"/>
        <v>342</v>
      </c>
      <c r="M154" s="103" t="str">
        <f t="shared" si="20"/>
        <v xml:space="preserve"> --- </v>
      </c>
      <c r="N154" s="103" t="str">
        <f t="shared" si="20"/>
        <v xml:space="preserve"> --- </v>
      </c>
      <c r="O154" s="104">
        <f t="shared" si="20"/>
        <v>829</v>
      </c>
      <c r="P154" s="105">
        <f t="shared" si="20"/>
        <v>493</v>
      </c>
    </row>
    <row r="156" spans="1:16">
      <c r="P156" s="18" t="s">
        <v>132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" priority="9" stopIfTrue="1">
      <formula>B9&gt;B17</formula>
    </cfRule>
    <cfRule type="expression" dxfId="28" priority="10" stopIfTrue="1">
      <formula>B9&lt;B17</formula>
    </cfRule>
  </conditionalFormatting>
  <conditionalFormatting sqref="C9:E9">
    <cfRule type="expression" dxfId="27" priority="7" stopIfTrue="1">
      <formula>C9&gt;C17</formula>
    </cfRule>
    <cfRule type="expression" dxfId="26" priority="8" stopIfTrue="1">
      <formula>C9&lt;C17</formula>
    </cfRule>
  </conditionalFormatting>
  <conditionalFormatting sqref="B10">
    <cfRule type="expression" dxfId="25" priority="5" stopIfTrue="1">
      <formula>B10&gt;B18</formula>
    </cfRule>
    <cfRule type="expression" dxfId="24" priority="6" stopIfTrue="1">
      <formula>B10&lt;B18</formula>
    </cfRule>
  </conditionalFormatting>
  <conditionalFormatting sqref="C9:O9">
    <cfRule type="expression" dxfId="23" priority="3" stopIfTrue="1">
      <formula>C9&gt;C17</formula>
    </cfRule>
    <cfRule type="expression" dxfId="22" priority="4" stopIfTrue="1">
      <formula>C9&lt;C17</formula>
    </cfRule>
  </conditionalFormatting>
  <conditionalFormatting sqref="C10:O10">
    <cfRule type="expression" dxfId="21" priority="1" stopIfTrue="1">
      <formula>C10&gt;C18</formula>
    </cfRule>
    <cfRule type="expression" dxfId="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OBSAH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Souhrn 10 nejobsazenějších obor</vt:lpstr>
      <vt:lpstr>'1'!Oblast_tisku</vt:lpstr>
      <vt:lpstr>'10'!Oblast_tisku</vt:lpstr>
      <vt:lpstr>'2'!Oblast_tisku</vt:lpstr>
      <vt:lpstr>'3'!Oblast_tisku</vt:lpstr>
      <vt:lpstr>'4'!Oblast_tisku</vt:lpstr>
      <vt:lpstr>'5'!Oblast_tisku</vt:lpstr>
      <vt:lpstr>'6'!Oblast_tisku</vt:lpstr>
      <vt:lpstr>'7'!Oblast_tisku</vt:lpstr>
      <vt:lpstr>'8'!Oblast_tisku</vt:lpstr>
      <vt:lpstr>'9'!Oblast_tisku</vt:lpstr>
      <vt:lpstr>OBSAH!Oblast_tisku</vt:lpstr>
      <vt:lpstr>'Souhrn 10 nejobsazenějších obor'!Oblast_tisku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2011-06-29T06:56:07Z</cp:lastPrinted>
  <dcterms:created xsi:type="dcterms:W3CDTF">1997-01-24T11:07:25Z</dcterms:created>
  <dcterms:modified xsi:type="dcterms:W3CDTF">2011-09-21T11:28:49Z</dcterms:modified>
</cp:coreProperties>
</file>