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35" windowWidth="9420" windowHeight="4500" tabRatio="813"/>
  </bookViews>
  <sheets>
    <sheet name="OBSAH" sheetId="7" r:id="rId1"/>
    <sheet name="2345L001 Mechanik seřizovač" sheetId="16" r:id="rId2"/>
    <sheet name="2641L01 Mechanik elektrotechnik" sheetId="17" r:id="rId3"/>
    <sheet name="2643L001 Mechanik elektronik" sheetId="18" r:id="rId4"/>
    <sheet name="3941L01 Autotronik" sheetId="19" r:id="rId5"/>
    <sheet name="6641L008 Obchodník" sheetId="20" r:id="rId6"/>
    <sheet name="Souhrn" sheetId="21" r:id="rId7"/>
  </sheets>
  <definedNames>
    <definedName name="_xlnm.Print_Area" localSheetId="1">'2345L001 Mechanik seřizovač'!$A$1:$P$250</definedName>
    <definedName name="_xlnm.Print_Area" localSheetId="2">'2641L01 Mechanik elektrotechnik'!$A$1:$P$250</definedName>
    <definedName name="_xlnm.Print_Area" localSheetId="3">'2643L001 Mechanik elektronik'!$A$1:$P$250</definedName>
    <definedName name="_xlnm.Print_Area" localSheetId="4">'3941L01 Autotronik'!$A$1:$P$250</definedName>
    <definedName name="_xlnm.Print_Area" localSheetId="5">'6641L008 Obchodník'!$A$1:$P$250</definedName>
    <definedName name="_xlnm.Print_Area" localSheetId="0">OBSAH!$A$1:$E$50</definedName>
    <definedName name="_xlnm.Print_Area" localSheetId="6">Souhrn!$A$1:$L$83</definedName>
  </definedNames>
  <calcPr calcId="125725"/>
</workbook>
</file>

<file path=xl/calcChain.xml><?xml version="1.0" encoding="utf-8"?>
<calcChain xmlns="http://schemas.openxmlformats.org/spreadsheetml/2006/main">
  <c r="G33" i="21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21"/>
  <c r="D11"/>
  <c r="E11"/>
  <c r="J11" s="1"/>
  <c r="F11"/>
  <c r="D12"/>
  <c r="E12"/>
  <c r="H12" s="1"/>
  <c r="F12"/>
  <c r="D13"/>
  <c r="E13"/>
  <c r="F13"/>
  <c r="D14"/>
  <c r="E14"/>
  <c r="G14" s="1"/>
  <c r="F14"/>
  <c r="D15"/>
  <c r="E15"/>
  <c r="F15"/>
  <c r="D16"/>
  <c r="E16"/>
  <c r="F16"/>
  <c r="D17"/>
  <c r="E17"/>
  <c r="F17"/>
  <c r="D18"/>
  <c r="E18"/>
  <c r="F18"/>
  <c r="D19"/>
  <c r="E19"/>
  <c r="F19"/>
  <c r="D10"/>
  <c r="J16"/>
  <c r="I11"/>
  <c r="I13"/>
  <c r="I15"/>
  <c r="H13"/>
  <c r="H14"/>
  <c r="H17"/>
  <c r="G13"/>
  <c r="G19"/>
  <c r="G18" l="1"/>
  <c r="H18"/>
  <c r="I19"/>
  <c r="J18"/>
  <c r="I18"/>
  <c r="G17"/>
  <c r="G16"/>
  <c r="H16"/>
  <c r="I17"/>
  <c r="J17"/>
  <c r="I16"/>
  <c r="J15"/>
  <c r="I14"/>
  <c r="G15"/>
  <c r="H15"/>
  <c r="J14"/>
  <c r="G11"/>
  <c r="H11"/>
  <c r="G12"/>
  <c r="J13"/>
  <c r="I12"/>
  <c r="J12"/>
  <c r="H19"/>
  <c r="J19"/>
  <c r="J32"/>
  <c r="I32"/>
  <c r="H32"/>
  <c r="G32"/>
  <c r="J21"/>
  <c r="I21"/>
  <c r="H21"/>
  <c r="F10"/>
  <c r="E10"/>
  <c r="H10" s="1"/>
  <c r="J10" l="1"/>
  <c r="G10"/>
  <c r="I10"/>
  <c r="O58" i="20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M59" s="1"/>
  <c r="L57"/>
  <c r="L59" s="1"/>
  <c r="K57"/>
  <c r="K59" s="1"/>
  <c r="J57"/>
  <c r="J59" s="1"/>
  <c r="I57"/>
  <c r="I59" s="1"/>
  <c r="H57"/>
  <c r="H59" s="1"/>
  <c r="G57"/>
  <c r="G59" s="1"/>
  <c r="F57"/>
  <c r="F59" s="1"/>
  <c r="E57"/>
  <c r="E59" s="1"/>
  <c r="D57"/>
  <c r="D59" s="1"/>
  <c r="C57"/>
  <c r="C59" s="1"/>
  <c r="B57"/>
  <c r="P57" s="1"/>
  <c r="P56"/>
  <c r="P55"/>
  <c r="P54"/>
  <c r="P53"/>
  <c r="P59" s="1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131" s="1"/>
  <c r="N49"/>
  <c r="N131" s="1"/>
  <c r="M49"/>
  <c r="M131" s="1"/>
  <c r="L49"/>
  <c r="L131" s="1"/>
  <c r="K49"/>
  <c r="K131" s="1"/>
  <c r="J49"/>
  <c r="J131" s="1"/>
  <c r="I49"/>
  <c r="I131" s="1"/>
  <c r="H49"/>
  <c r="H131" s="1"/>
  <c r="G49"/>
  <c r="G131" s="1"/>
  <c r="F49"/>
  <c r="F131" s="1"/>
  <c r="E49"/>
  <c r="E131" s="1"/>
  <c r="D49"/>
  <c r="D131" s="1"/>
  <c r="C49"/>
  <c r="C13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P41" s="1"/>
  <c r="P40"/>
  <c r="P39"/>
  <c r="P38"/>
  <c r="P37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9" s="1"/>
  <c r="P28"/>
  <c r="P27"/>
  <c r="P26"/>
  <c r="P25"/>
  <c r="P31" s="1"/>
  <c r="P191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M59" i="19"/>
  <c r="K59"/>
  <c r="H59"/>
  <c r="F59"/>
  <c r="E59"/>
  <c r="D59"/>
  <c r="B59"/>
  <c r="O58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L57"/>
  <c r="L59" s="1"/>
  <c r="K57"/>
  <c r="J57"/>
  <c r="J59" s="1"/>
  <c r="I57"/>
  <c r="I59" s="1"/>
  <c r="H57"/>
  <c r="G57"/>
  <c r="G59" s="1"/>
  <c r="F57"/>
  <c r="E57"/>
  <c r="D57"/>
  <c r="C57"/>
  <c r="C59" s="1"/>
  <c r="B57"/>
  <c r="P57" s="1"/>
  <c r="P56"/>
  <c r="P55"/>
  <c r="P54"/>
  <c r="P53"/>
  <c r="P59" s="1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131" s="1"/>
  <c r="N49"/>
  <c r="N131" s="1"/>
  <c r="M49"/>
  <c r="M131" s="1"/>
  <c r="L49"/>
  <c r="L131" s="1"/>
  <c r="K49"/>
  <c r="K131" s="1"/>
  <c r="J49"/>
  <c r="J131" s="1"/>
  <c r="I49"/>
  <c r="I131" s="1"/>
  <c r="H49"/>
  <c r="H131" s="1"/>
  <c r="G49"/>
  <c r="G131" s="1"/>
  <c r="F49"/>
  <c r="F131" s="1"/>
  <c r="E49"/>
  <c r="E131" s="1"/>
  <c r="D49"/>
  <c r="D131" s="1"/>
  <c r="C49"/>
  <c r="C13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P41" s="1"/>
  <c r="P40"/>
  <c r="P39"/>
  <c r="P38"/>
  <c r="P37"/>
  <c r="M31"/>
  <c r="M191" s="1"/>
  <c r="K31"/>
  <c r="K191" s="1"/>
  <c r="H31"/>
  <c r="H191" s="1"/>
  <c r="F31"/>
  <c r="F191" s="1"/>
  <c r="E31"/>
  <c r="E191" s="1"/>
  <c r="D31"/>
  <c r="D191" s="1"/>
  <c r="B31"/>
  <c r="B191" s="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L29"/>
  <c r="L31" s="1"/>
  <c r="K29"/>
  <c r="J29"/>
  <c r="J31" s="1"/>
  <c r="I29"/>
  <c r="I31" s="1"/>
  <c r="H29"/>
  <c r="G29"/>
  <c r="G31" s="1"/>
  <c r="F29"/>
  <c r="E29"/>
  <c r="D29"/>
  <c r="C29"/>
  <c r="C31" s="1"/>
  <c r="B29"/>
  <c r="P29" s="1"/>
  <c r="P28"/>
  <c r="P27"/>
  <c r="P26"/>
  <c r="P25"/>
  <c r="P31" s="1"/>
  <c r="P191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O58" i="18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M59" s="1"/>
  <c r="L57"/>
  <c r="L59" s="1"/>
  <c r="K57"/>
  <c r="K59" s="1"/>
  <c r="J57"/>
  <c r="J59" s="1"/>
  <c r="I57"/>
  <c r="I59" s="1"/>
  <c r="H57"/>
  <c r="H59" s="1"/>
  <c r="G57"/>
  <c r="G59" s="1"/>
  <c r="F57"/>
  <c r="F59" s="1"/>
  <c r="E57"/>
  <c r="E59" s="1"/>
  <c r="D57"/>
  <c r="D59" s="1"/>
  <c r="C57"/>
  <c r="C59" s="1"/>
  <c r="B57"/>
  <c r="P57" s="1"/>
  <c r="P56"/>
  <c r="P55"/>
  <c r="P54"/>
  <c r="P53"/>
  <c r="P59" s="1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131" s="1"/>
  <c r="N49"/>
  <c r="N131" s="1"/>
  <c r="M49"/>
  <c r="M131" s="1"/>
  <c r="L49"/>
  <c r="L131" s="1"/>
  <c r="K49"/>
  <c r="K131" s="1"/>
  <c r="J49"/>
  <c r="J131" s="1"/>
  <c r="I49"/>
  <c r="I131" s="1"/>
  <c r="H49"/>
  <c r="H131" s="1"/>
  <c r="G49"/>
  <c r="G131" s="1"/>
  <c r="F49"/>
  <c r="F131" s="1"/>
  <c r="E49"/>
  <c r="E131" s="1"/>
  <c r="D49"/>
  <c r="D131" s="1"/>
  <c r="C49"/>
  <c r="C13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P41" s="1"/>
  <c r="P40"/>
  <c r="P39"/>
  <c r="P38"/>
  <c r="P37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9" s="1"/>
  <c r="P28"/>
  <c r="P27"/>
  <c r="P26"/>
  <c r="P25"/>
  <c r="P31" s="1"/>
  <c r="P191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P14" s="1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F59" i="17"/>
  <c r="O58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M59" s="1"/>
  <c r="L57"/>
  <c r="L59" s="1"/>
  <c r="K57"/>
  <c r="K59" s="1"/>
  <c r="J57"/>
  <c r="J59" s="1"/>
  <c r="I57"/>
  <c r="I59" s="1"/>
  <c r="H57"/>
  <c r="H59" s="1"/>
  <c r="G57"/>
  <c r="G59" s="1"/>
  <c r="F57"/>
  <c r="E57"/>
  <c r="E59" s="1"/>
  <c r="D57"/>
  <c r="D59" s="1"/>
  <c r="C57"/>
  <c r="C59" s="1"/>
  <c r="B57"/>
  <c r="B59" s="1"/>
  <c r="P56"/>
  <c r="P55"/>
  <c r="P54"/>
  <c r="P53"/>
  <c r="F51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51" s="1"/>
  <c r="N49"/>
  <c r="N131" s="1"/>
  <c r="M49"/>
  <c r="M51" s="1"/>
  <c r="L49"/>
  <c r="L131" s="1"/>
  <c r="K49"/>
  <c r="K51" s="1"/>
  <c r="J49"/>
  <c r="J131" s="1"/>
  <c r="I49"/>
  <c r="I51" s="1"/>
  <c r="H49"/>
  <c r="H131" s="1"/>
  <c r="G49"/>
  <c r="G51" s="1"/>
  <c r="F49"/>
  <c r="F131" s="1"/>
  <c r="E49"/>
  <c r="E51" s="1"/>
  <c r="D49"/>
  <c r="D131" s="1"/>
  <c r="C49"/>
  <c r="C51" s="1"/>
  <c r="B49"/>
  <c r="B131" s="1"/>
  <c r="P48"/>
  <c r="P47"/>
  <c r="P46"/>
  <c r="P45"/>
  <c r="F43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43" s="1"/>
  <c r="M41"/>
  <c r="M130" s="1"/>
  <c r="L41"/>
  <c r="L43" s="1"/>
  <c r="K41"/>
  <c r="K130" s="1"/>
  <c r="J41"/>
  <c r="J43" s="1"/>
  <c r="I41"/>
  <c r="I130" s="1"/>
  <c r="H41"/>
  <c r="H43" s="1"/>
  <c r="G41"/>
  <c r="G130" s="1"/>
  <c r="F41"/>
  <c r="F130" s="1"/>
  <c r="E41"/>
  <c r="E130" s="1"/>
  <c r="D41"/>
  <c r="D43" s="1"/>
  <c r="C41"/>
  <c r="C130" s="1"/>
  <c r="B41"/>
  <c r="B43" s="1"/>
  <c r="P40"/>
  <c r="P39"/>
  <c r="P38"/>
  <c r="P37"/>
  <c r="F31"/>
  <c r="F191" s="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O191" s="1"/>
  <c r="N29"/>
  <c r="N31" s="1"/>
  <c r="N191" s="1"/>
  <c r="M29"/>
  <c r="M31" s="1"/>
  <c r="M191" s="1"/>
  <c r="L29"/>
  <c r="L31" s="1"/>
  <c r="L191" s="1"/>
  <c r="K29"/>
  <c r="K31" s="1"/>
  <c r="K191" s="1"/>
  <c r="J29"/>
  <c r="J31" s="1"/>
  <c r="J191" s="1"/>
  <c r="I29"/>
  <c r="I31" s="1"/>
  <c r="I191" s="1"/>
  <c r="H29"/>
  <c r="H31" s="1"/>
  <c r="H191" s="1"/>
  <c r="G29"/>
  <c r="G31" s="1"/>
  <c r="G191" s="1"/>
  <c r="F29"/>
  <c r="E29"/>
  <c r="E31" s="1"/>
  <c r="E191" s="1"/>
  <c r="D29"/>
  <c r="D31" s="1"/>
  <c r="D191" s="1"/>
  <c r="C29"/>
  <c r="C31" s="1"/>
  <c r="C191" s="1"/>
  <c r="B29"/>
  <c r="B31" s="1"/>
  <c r="B191" s="1"/>
  <c r="P28"/>
  <c r="P27"/>
  <c r="P26"/>
  <c r="P25"/>
  <c r="F23"/>
  <c r="F190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F15"/>
  <c r="F189" s="1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J191" i="19" l="1"/>
  <c r="L191"/>
  <c r="N191"/>
  <c r="C191"/>
  <c r="G191"/>
  <c r="I191"/>
  <c r="O191"/>
  <c r="C51"/>
  <c r="E51"/>
  <c r="G51"/>
  <c r="I51"/>
  <c r="K51"/>
  <c r="M51"/>
  <c r="O51"/>
  <c r="B51"/>
  <c r="D51"/>
  <c r="F51"/>
  <c r="H51"/>
  <c r="J51"/>
  <c r="L51"/>
  <c r="N51"/>
  <c r="C23"/>
  <c r="C190" s="1"/>
  <c r="E23"/>
  <c r="G23"/>
  <c r="G190" s="1"/>
  <c r="I23"/>
  <c r="K23"/>
  <c r="K190" s="1"/>
  <c r="M23"/>
  <c r="O23"/>
  <c r="O190" s="1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B43"/>
  <c r="D43"/>
  <c r="F43"/>
  <c r="H43"/>
  <c r="J43"/>
  <c r="L43"/>
  <c r="N43"/>
  <c r="C15"/>
  <c r="C189" s="1"/>
  <c r="E15"/>
  <c r="E189" s="1"/>
  <c r="G15"/>
  <c r="G189" s="1"/>
  <c r="I15"/>
  <c r="I189" s="1"/>
  <c r="K15"/>
  <c r="K189" s="1"/>
  <c r="M15"/>
  <c r="M189" s="1"/>
  <c r="O15"/>
  <c r="O189" s="1"/>
  <c r="P14"/>
  <c r="B15"/>
  <c r="B189" s="1"/>
  <c r="D15"/>
  <c r="D189" s="1"/>
  <c r="F15"/>
  <c r="F189" s="1"/>
  <c r="H15"/>
  <c r="H189" s="1"/>
  <c r="J15"/>
  <c r="J189" s="1"/>
  <c r="L15"/>
  <c r="L189" s="1"/>
  <c r="N15"/>
  <c r="N189" s="1"/>
  <c r="C191" i="20"/>
  <c r="E191"/>
  <c r="G191"/>
  <c r="I191"/>
  <c r="K191"/>
  <c r="M191"/>
  <c r="O191"/>
  <c r="D191"/>
  <c r="F191"/>
  <c r="H191"/>
  <c r="J191"/>
  <c r="L191"/>
  <c r="N191"/>
  <c r="B59"/>
  <c r="B31"/>
  <c r="C51"/>
  <c r="E51"/>
  <c r="G51"/>
  <c r="I51"/>
  <c r="K51"/>
  <c r="M51"/>
  <c r="O51"/>
  <c r="B51"/>
  <c r="D51"/>
  <c r="F51"/>
  <c r="H51"/>
  <c r="J51"/>
  <c r="L51"/>
  <c r="N51"/>
  <c r="C23"/>
  <c r="C190" s="1"/>
  <c r="E23"/>
  <c r="G23"/>
  <c r="G190" s="1"/>
  <c r="I23"/>
  <c r="K23"/>
  <c r="K190" s="1"/>
  <c r="M23"/>
  <c r="O23"/>
  <c r="O190" s="1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B43"/>
  <c r="D43"/>
  <c r="F43"/>
  <c r="H43"/>
  <c r="J43"/>
  <c r="L43"/>
  <c r="N43"/>
  <c r="C15"/>
  <c r="C189" s="1"/>
  <c r="C193" s="1"/>
  <c r="E15"/>
  <c r="E189" s="1"/>
  <c r="G15"/>
  <c r="G189" s="1"/>
  <c r="I15"/>
  <c r="I189" s="1"/>
  <c r="K15"/>
  <c r="K189" s="1"/>
  <c r="M15"/>
  <c r="M189" s="1"/>
  <c r="O15"/>
  <c r="O189" s="1"/>
  <c r="P14"/>
  <c r="B15"/>
  <c r="B189" s="1"/>
  <c r="D15"/>
  <c r="F15"/>
  <c r="F189" s="1"/>
  <c r="H15"/>
  <c r="J15"/>
  <c r="J189" s="1"/>
  <c r="L15"/>
  <c r="N15"/>
  <c r="N189" s="1"/>
  <c r="C191" i="18"/>
  <c r="E191"/>
  <c r="G191"/>
  <c r="I191"/>
  <c r="K191"/>
  <c r="M191"/>
  <c r="O191"/>
  <c r="D191"/>
  <c r="F191"/>
  <c r="H191"/>
  <c r="J191"/>
  <c r="L191"/>
  <c r="N191"/>
  <c r="B59"/>
  <c r="B31"/>
  <c r="C51"/>
  <c r="E51"/>
  <c r="G51"/>
  <c r="I51"/>
  <c r="K51"/>
  <c r="M51"/>
  <c r="O51"/>
  <c r="B51"/>
  <c r="D51"/>
  <c r="F51"/>
  <c r="H51"/>
  <c r="J51"/>
  <c r="L51"/>
  <c r="N51"/>
  <c r="D23"/>
  <c r="D190" s="1"/>
  <c r="F23"/>
  <c r="F190" s="1"/>
  <c r="H23"/>
  <c r="H190" s="1"/>
  <c r="J23"/>
  <c r="J190" s="1"/>
  <c r="L23"/>
  <c r="L190" s="1"/>
  <c r="C23"/>
  <c r="C190" s="1"/>
  <c r="E23"/>
  <c r="E190" s="1"/>
  <c r="G23"/>
  <c r="G190" s="1"/>
  <c r="I23"/>
  <c r="I190" s="1"/>
  <c r="K23"/>
  <c r="K190" s="1"/>
  <c r="M23"/>
  <c r="M190" s="1"/>
  <c r="O23"/>
  <c r="O190" s="1"/>
  <c r="B23"/>
  <c r="B190" s="1"/>
  <c r="N23"/>
  <c r="N190" s="1"/>
  <c r="C43"/>
  <c r="E43"/>
  <c r="G43"/>
  <c r="I43"/>
  <c r="K43"/>
  <c r="M43"/>
  <c r="O43"/>
  <c r="B43"/>
  <c r="D43"/>
  <c r="F43"/>
  <c r="H43"/>
  <c r="J43"/>
  <c r="L43"/>
  <c r="N43"/>
  <c r="C15"/>
  <c r="C189" s="1"/>
  <c r="E15"/>
  <c r="E189" s="1"/>
  <c r="G15"/>
  <c r="G189" s="1"/>
  <c r="I15"/>
  <c r="I189" s="1"/>
  <c r="K15"/>
  <c r="K189" s="1"/>
  <c r="M15"/>
  <c r="M189" s="1"/>
  <c r="O15"/>
  <c r="O189" s="1"/>
  <c r="B15"/>
  <c r="B189" s="1"/>
  <c r="D15"/>
  <c r="D189" s="1"/>
  <c r="F15"/>
  <c r="F189" s="1"/>
  <c r="H15"/>
  <c r="H189" s="1"/>
  <c r="J15"/>
  <c r="J189" s="1"/>
  <c r="L15"/>
  <c r="L189" s="1"/>
  <c r="N15"/>
  <c r="N189" s="1"/>
  <c r="P14" i="17"/>
  <c r="C192" i="20"/>
  <c r="G193"/>
  <c r="G192"/>
  <c r="K193"/>
  <c r="K192"/>
  <c r="O193"/>
  <c r="O192"/>
  <c r="B192"/>
  <c r="B193"/>
  <c r="F192"/>
  <c r="F193"/>
  <c r="J192"/>
  <c r="J193"/>
  <c r="N192"/>
  <c r="N193"/>
  <c r="P13"/>
  <c r="P15" s="1"/>
  <c r="P22"/>
  <c r="P78" s="1"/>
  <c r="P42"/>
  <c r="P43" s="1"/>
  <c r="P49"/>
  <c r="P130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B136"/>
  <c r="D136"/>
  <c r="F136"/>
  <c r="H136"/>
  <c r="J136"/>
  <c r="L136"/>
  <c r="N136"/>
  <c r="C137"/>
  <c r="E137"/>
  <c r="G137"/>
  <c r="I137"/>
  <c r="K137"/>
  <c r="M137"/>
  <c r="O137"/>
  <c r="P21"/>
  <c r="P2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B192" i="19"/>
  <c r="B193"/>
  <c r="F192"/>
  <c r="F193"/>
  <c r="J192"/>
  <c r="J193"/>
  <c r="N192"/>
  <c r="N193"/>
  <c r="C193"/>
  <c r="C192"/>
  <c r="G193"/>
  <c r="G192"/>
  <c r="K193"/>
  <c r="K192"/>
  <c r="O193"/>
  <c r="O192"/>
  <c r="D192"/>
  <c r="D193"/>
  <c r="H192"/>
  <c r="H193"/>
  <c r="L192"/>
  <c r="L193"/>
  <c r="P13"/>
  <c r="P15" s="1"/>
  <c r="P22"/>
  <c r="P78" s="1"/>
  <c r="P42"/>
  <c r="P43" s="1"/>
  <c r="P49"/>
  <c r="P130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B136"/>
  <c r="D136"/>
  <c r="F136"/>
  <c r="H136"/>
  <c r="J136"/>
  <c r="L136"/>
  <c r="N136"/>
  <c r="C137"/>
  <c r="E137"/>
  <c r="G137"/>
  <c r="I137"/>
  <c r="K137"/>
  <c r="M137"/>
  <c r="O137"/>
  <c r="P21"/>
  <c r="P2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C193" i="18"/>
  <c r="C192"/>
  <c r="E193"/>
  <c r="E192"/>
  <c r="G193"/>
  <c r="G192"/>
  <c r="I193"/>
  <c r="I192"/>
  <c r="K193"/>
  <c r="K192"/>
  <c r="M193"/>
  <c r="M192"/>
  <c r="O193"/>
  <c r="O192"/>
  <c r="B192"/>
  <c r="B193"/>
  <c r="D192"/>
  <c r="D193"/>
  <c r="F192"/>
  <c r="F193"/>
  <c r="H192"/>
  <c r="H193"/>
  <c r="J192"/>
  <c r="J193"/>
  <c r="L192"/>
  <c r="L193"/>
  <c r="N192"/>
  <c r="N193"/>
  <c r="P13"/>
  <c r="P15" s="1"/>
  <c r="P22"/>
  <c r="P78" s="1"/>
  <c r="P42"/>
  <c r="P43" s="1"/>
  <c r="P49"/>
  <c r="P130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B136"/>
  <c r="D136"/>
  <c r="F136"/>
  <c r="H136"/>
  <c r="J136"/>
  <c r="L136"/>
  <c r="N136"/>
  <c r="C137"/>
  <c r="E137"/>
  <c r="G137"/>
  <c r="I137"/>
  <c r="K137"/>
  <c r="M137"/>
  <c r="O137"/>
  <c r="P21"/>
  <c r="P2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F192" i="17"/>
  <c r="F193"/>
  <c r="P13"/>
  <c r="P15" s="1"/>
  <c r="B15"/>
  <c r="B189" s="1"/>
  <c r="D15"/>
  <c r="D189" s="1"/>
  <c r="H15"/>
  <c r="H189" s="1"/>
  <c r="J15"/>
  <c r="J189" s="1"/>
  <c r="L15"/>
  <c r="L189" s="1"/>
  <c r="N15"/>
  <c r="N189" s="1"/>
  <c r="P22"/>
  <c r="C23"/>
  <c r="C190" s="1"/>
  <c r="E23"/>
  <c r="E190" s="1"/>
  <c r="G23"/>
  <c r="G190" s="1"/>
  <c r="I23"/>
  <c r="I190" s="1"/>
  <c r="K23"/>
  <c r="K190" s="1"/>
  <c r="M23"/>
  <c r="M190" s="1"/>
  <c r="O23"/>
  <c r="O190" s="1"/>
  <c r="P29"/>
  <c r="P31" s="1"/>
  <c r="P42"/>
  <c r="C43"/>
  <c r="E43"/>
  <c r="G43"/>
  <c r="I43"/>
  <c r="K43"/>
  <c r="M43"/>
  <c r="O43"/>
  <c r="P49"/>
  <c r="B51"/>
  <c r="D51"/>
  <c r="H51"/>
  <c r="J51"/>
  <c r="L51"/>
  <c r="N5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D130"/>
  <c r="H130"/>
  <c r="J130"/>
  <c r="L130"/>
  <c r="N130"/>
  <c r="C131"/>
  <c r="E131"/>
  <c r="G131"/>
  <c r="I131"/>
  <c r="K131"/>
  <c r="M131"/>
  <c r="O131"/>
  <c r="B136"/>
  <c r="D136"/>
  <c r="F136"/>
  <c r="H136"/>
  <c r="J136"/>
  <c r="L136"/>
  <c r="N136"/>
  <c r="C137"/>
  <c r="E137"/>
  <c r="G137"/>
  <c r="I137"/>
  <c r="K137"/>
  <c r="M137"/>
  <c r="O137"/>
  <c r="C15"/>
  <c r="C189" s="1"/>
  <c r="E15"/>
  <c r="E189" s="1"/>
  <c r="G15"/>
  <c r="G189" s="1"/>
  <c r="I15"/>
  <c r="I189" s="1"/>
  <c r="K15"/>
  <c r="K189" s="1"/>
  <c r="M15"/>
  <c r="M189" s="1"/>
  <c r="O15"/>
  <c r="O189" s="1"/>
  <c r="P21"/>
  <c r="B23"/>
  <c r="B190" s="1"/>
  <c r="D23"/>
  <c r="D190" s="1"/>
  <c r="H23"/>
  <c r="H190" s="1"/>
  <c r="J23"/>
  <c r="J190" s="1"/>
  <c r="L23"/>
  <c r="L190" s="1"/>
  <c r="N23"/>
  <c r="N190" s="1"/>
  <c r="P41"/>
  <c r="P50"/>
  <c r="P57"/>
  <c r="P59" s="1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M190" i="19" l="1"/>
  <c r="I190"/>
  <c r="E190"/>
  <c r="P51"/>
  <c r="P190" s="1"/>
  <c r="P193" s="1"/>
  <c r="P189"/>
  <c r="B191" i="20"/>
  <c r="M190"/>
  <c r="I190"/>
  <c r="E190"/>
  <c r="P51"/>
  <c r="P190" s="1"/>
  <c r="P189"/>
  <c r="L189"/>
  <c r="H189"/>
  <c r="D189"/>
  <c r="B191" i="18"/>
  <c r="P51"/>
  <c r="P190" s="1"/>
  <c r="P189"/>
  <c r="P78" i="17"/>
  <c r="P70" i="20"/>
  <c r="P67"/>
  <c r="P139"/>
  <c r="P136"/>
  <c r="P69"/>
  <c r="P66"/>
  <c r="P140"/>
  <c r="P137"/>
  <c r="P131"/>
  <c r="P128"/>
  <c r="P79"/>
  <c r="P76"/>
  <c r="P127"/>
  <c r="P75"/>
  <c r="P70" i="19"/>
  <c r="P67"/>
  <c r="P139"/>
  <c r="P136"/>
  <c r="P69"/>
  <c r="P66"/>
  <c r="P140"/>
  <c r="P137"/>
  <c r="P131"/>
  <c r="P128"/>
  <c r="P79"/>
  <c r="P76"/>
  <c r="P127"/>
  <c r="P75"/>
  <c r="P70" i="18"/>
  <c r="P67"/>
  <c r="P139"/>
  <c r="P136"/>
  <c r="P69"/>
  <c r="P66"/>
  <c r="P140"/>
  <c r="P137"/>
  <c r="P131"/>
  <c r="P128"/>
  <c r="P79"/>
  <c r="P76"/>
  <c r="P127"/>
  <c r="P75"/>
  <c r="P191" i="17"/>
  <c r="P140"/>
  <c r="P137"/>
  <c r="P70"/>
  <c r="P67"/>
  <c r="M193"/>
  <c r="M192"/>
  <c r="I193"/>
  <c r="I192"/>
  <c r="E193"/>
  <c r="E192"/>
  <c r="P131"/>
  <c r="P128"/>
  <c r="P139"/>
  <c r="P136"/>
  <c r="N192"/>
  <c r="N193"/>
  <c r="J192"/>
  <c r="J193"/>
  <c r="D192"/>
  <c r="D193"/>
  <c r="P69"/>
  <c r="P66"/>
  <c r="P23"/>
  <c r="P130"/>
  <c r="P127"/>
  <c r="O193"/>
  <c r="O192"/>
  <c r="K193"/>
  <c r="K192"/>
  <c r="G193"/>
  <c r="G192"/>
  <c r="C193"/>
  <c r="C192"/>
  <c r="P79"/>
  <c r="P76"/>
  <c r="L192"/>
  <c r="L193"/>
  <c r="H192"/>
  <c r="H193"/>
  <c r="B192"/>
  <c r="B193"/>
  <c r="P51"/>
  <c r="P43"/>
  <c r="P189" s="1"/>
  <c r="P75"/>
  <c r="E193" i="19" l="1"/>
  <c r="E192"/>
  <c r="M193"/>
  <c r="M192"/>
  <c r="I193"/>
  <c r="I192"/>
  <c r="P192"/>
  <c r="P193" i="20"/>
  <c r="P192"/>
  <c r="E193"/>
  <c r="E192"/>
  <c r="M193"/>
  <c r="M192"/>
  <c r="I193"/>
  <c r="I192"/>
  <c r="H193"/>
  <c r="H192"/>
  <c r="D193"/>
  <c r="D192"/>
  <c r="L193"/>
  <c r="L192"/>
  <c r="P193" i="18"/>
  <c r="P192"/>
  <c r="P190" i="17"/>
  <c r="P192" s="1"/>
  <c r="P193"/>
  <c r="K41" i="16" l="1"/>
  <c r="K13" l="1"/>
  <c r="F59"/>
  <c r="O58"/>
  <c r="N58"/>
  <c r="M58"/>
  <c r="L58"/>
  <c r="K58"/>
  <c r="J58"/>
  <c r="I58"/>
  <c r="H58"/>
  <c r="G58"/>
  <c r="F58"/>
  <c r="E58"/>
  <c r="D58"/>
  <c r="C58"/>
  <c r="B58"/>
  <c r="O57"/>
  <c r="O59" s="1"/>
  <c r="N57"/>
  <c r="N59" s="1"/>
  <c r="M57"/>
  <c r="M59" s="1"/>
  <c r="L57"/>
  <c r="L59" s="1"/>
  <c r="K57"/>
  <c r="K59" s="1"/>
  <c r="J57"/>
  <c r="J59" s="1"/>
  <c r="I57"/>
  <c r="I59" s="1"/>
  <c r="H57"/>
  <c r="H59" s="1"/>
  <c r="G57"/>
  <c r="G59" s="1"/>
  <c r="F57"/>
  <c r="E57"/>
  <c r="E59" s="1"/>
  <c r="D57"/>
  <c r="D59" s="1"/>
  <c r="C57"/>
  <c r="C59" s="1"/>
  <c r="B57"/>
  <c r="B59" s="1"/>
  <c r="P56"/>
  <c r="P55"/>
  <c r="P54"/>
  <c r="P53"/>
  <c r="O50"/>
  <c r="N50"/>
  <c r="M50"/>
  <c r="L50"/>
  <c r="K50"/>
  <c r="J50"/>
  <c r="I50"/>
  <c r="H50"/>
  <c r="G50"/>
  <c r="F50"/>
  <c r="E50"/>
  <c r="D50"/>
  <c r="C50"/>
  <c r="B50"/>
  <c r="O49"/>
  <c r="N49"/>
  <c r="M49"/>
  <c r="L49"/>
  <c r="K49"/>
  <c r="J49"/>
  <c r="I49"/>
  <c r="H49"/>
  <c r="G49"/>
  <c r="F49"/>
  <c r="E49"/>
  <c r="D49"/>
  <c r="D51" s="1"/>
  <c r="C49"/>
  <c r="B49"/>
  <c r="P48"/>
  <c r="P47"/>
  <c r="P46"/>
  <c r="P45"/>
  <c r="O42"/>
  <c r="N42"/>
  <c r="M42"/>
  <c r="L42"/>
  <c r="K42"/>
  <c r="J42"/>
  <c r="I42"/>
  <c r="H42"/>
  <c r="G42"/>
  <c r="F42"/>
  <c r="E42"/>
  <c r="D42"/>
  <c r="C42"/>
  <c r="B42"/>
  <c r="O41"/>
  <c r="N41"/>
  <c r="M41"/>
  <c r="L41"/>
  <c r="K43"/>
  <c r="J41"/>
  <c r="I41"/>
  <c r="H41"/>
  <c r="G41"/>
  <c r="F41"/>
  <c r="E41"/>
  <c r="D41"/>
  <c r="C41"/>
  <c r="B41"/>
  <c r="P40"/>
  <c r="P39"/>
  <c r="P38"/>
  <c r="P37"/>
  <c r="C43" l="1"/>
  <c r="C130"/>
  <c r="C127"/>
  <c r="E43"/>
  <c r="E130"/>
  <c r="E127"/>
  <c r="G43"/>
  <c r="G130"/>
  <c r="G127"/>
  <c r="I43"/>
  <c r="I130"/>
  <c r="I127"/>
  <c r="M43"/>
  <c r="M130"/>
  <c r="M127"/>
  <c r="O43"/>
  <c r="O130"/>
  <c r="O127"/>
  <c r="C139"/>
  <c r="C136"/>
  <c r="E139"/>
  <c r="E136"/>
  <c r="G139"/>
  <c r="G136"/>
  <c r="I139"/>
  <c r="I136"/>
  <c r="K139"/>
  <c r="K136"/>
  <c r="M139"/>
  <c r="M136"/>
  <c r="O139"/>
  <c r="O136"/>
  <c r="C51"/>
  <c r="C131"/>
  <c r="C128"/>
  <c r="E51"/>
  <c r="E131"/>
  <c r="E128"/>
  <c r="G51"/>
  <c r="G131"/>
  <c r="G128"/>
  <c r="I51"/>
  <c r="I131"/>
  <c r="I128"/>
  <c r="K51"/>
  <c r="K131"/>
  <c r="K128"/>
  <c r="M51"/>
  <c r="M131"/>
  <c r="M128"/>
  <c r="O51"/>
  <c r="O131"/>
  <c r="O128"/>
  <c r="C140"/>
  <c r="C137"/>
  <c r="E140"/>
  <c r="E137"/>
  <c r="G140"/>
  <c r="G137"/>
  <c r="I140"/>
  <c r="I137"/>
  <c r="K140"/>
  <c r="K137"/>
  <c r="M140"/>
  <c r="M137"/>
  <c r="O140"/>
  <c r="O137"/>
  <c r="P57"/>
  <c r="P59" s="1"/>
  <c r="P58"/>
  <c r="K130"/>
  <c r="B43"/>
  <c r="B130"/>
  <c r="B127"/>
  <c r="D43"/>
  <c r="D130"/>
  <c r="D127"/>
  <c r="F43"/>
  <c r="F130"/>
  <c r="F127"/>
  <c r="H43"/>
  <c r="H130"/>
  <c r="H127"/>
  <c r="J43"/>
  <c r="J130"/>
  <c r="J127"/>
  <c r="L43"/>
  <c r="L130"/>
  <c r="L127"/>
  <c r="N43"/>
  <c r="N130"/>
  <c r="N127"/>
  <c r="B139"/>
  <c r="B136"/>
  <c r="D139"/>
  <c r="D136"/>
  <c r="F139"/>
  <c r="F136"/>
  <c r="H139"/>
  <c r="H136"/>
  <c r="J139"/>
  <c r="J136"/>
  <c r="L139"/>
  <c r="L136"/>
  <c r="N139"/>
  <c r="N136"/>
  <c r="B51"/>
  <c r="B131"/>
  <c r="B128"/>
  <c r="D131"/>
  <c r="D128"/>
  <c r="F51"/>
  <c r="F131"/>
  <c r="F128"/>
  <c r="H51"/>
  <c r="H131"/>
  <c r="H128"/>
  <c r="J51"/>
  <c r="J131"/>
  <c r="J128"/>
  <c r="L51"/>
  <c r="L131"/>
  <c r="L128"/>
  <c r="N51"/>
  <c r="N131"/>
  <c r="N128"/>
  <c r="B140"/>
  <c r="B137"/>
  <c r="D140"/>
  <c r="D137"/>
  <c r="F140"/>
  <c r="F137"/>
  <c r="H140"/>
  <c r="H137"/>
  <c r="J140"/>
  <c r="J137"/>
  <c r="L140"/>
  <c r="L137"/>
  <c r="N140"/>
  <c r="N137"/>
  <c r="K127"/>
  <c r="P42"/>
  <c r="P50"/>
  <c r="P41"/>
  <c r="P49"/>
  <c r="F31"/>
  <c r="F191" s="1"/>
  <c r="O30"/>
  <c r="N30"/>
  <c r="M30"/>
  <c r="L30"/>
  <c r="K30"/>
  <c r="J30"/>
  <c r="I30"/>
  <c r="H30"/>
  <c r="G30"/>
  <c r="F30"/>
  <c r="E30"/>
  <c r="D30"/>
  <c r="C30"/>
  <c r="B30"/>
  <c r="O29"/>
  <c r="O31" s="1"/>
  <c r="O191" s="1"/>
  <c r="N29"/>
  <c r="N31" s="1"/>
  <c r="N191" s="1"/>
  <c r="M29"/>
  <c r="M31" s="1"/>
  <c r="M191" s="1"/>
  <c r="L29"/>
  <c r="L31" s="1"/>
  <c r="L191" s="1"/>
  <c r="K29"/>
  <c r="K31" s="1"/>
  <c r="K191" s="1"/>
  <c r="J29"/>
  <c r="J31" s="1"/>
  <c r="J191" s="1"/>
  <c r="I29"/>
  <c r="I31" s="1"/>
  <c r="I191" s="1"/>
  <c r="H29"/>
  <c r="H31" s="1"/>
  <c r="H191" s="1"/>
  <c r="G29"/>
  <c r="G31" s="1"/>
  <c r="G191" s="1"/>
  <c r="F29"/>
  <c r="E29"/>
  <c r="E31" s="1"/>
  <c r="E191" s="1"/>
  <c r="D29"/>
  <c r="D31" s="1"/>
  <c r="D191" s="1"/>
  <c r="C29"/>
  <c r="C31" s="1"/>
  <c r="C191" s="1"/>
  <c r="B29"/>
  <c r="B31" s="1"/>
  <c r="B191" s="1"/>
  <c r="P28"/>
  <c r="P27"/>
  <c r="P26"/>
  <c r="P25"/>
  <c r="O22"/>
  <c r="N22"/>
  <c r="M22"/>
  <c r="L22"/>
  <c r="K22"/>
  <c r="J22"/>
  <c r="I22"/>
  <c r="H22"/>
  <c r="G22"/>
  <c r="F22"/>
  <c r="E22"/>
  <c r="D22"/>
  <c r="C22"/>
  <c r="B22"/>
  <c r="O21"/>
  <c r="N21"/>
  <c r="M21"/>
  <c r="L21"/>
  <c r="K21"/>
  <c r="J21"/>
  <c r="I21"/>
  <c r="H21"/>
  <c r="G21"/>
  <c r="F21"/>
  <c r="E21"/>
  <c r="D21"/>
  <c r="D23" s="1"/>
  <c r="D190" s="1"/>
  <c r="C21"/>
  <c r="B21"/>
  <c r="P20"/>
  <c r="P19"/>
  <c r="P18"/>
  <c r="P17"/>
  <c r="O14"/>
  <c r="N14"/>
  <c r="M14"/>
  <c r="L14"/>
  <c r="K14"/>
  <c r="J14"/>
  <c r="I14"/>
  <c r="H14"/>
  <c r="G14"/>
  <c r="F14"/>
  <c r="E14"/>
  <c r="D14"/>
  <c r="C14"/>
  <c r="B14"/>
  <c r="O13"/>
  <c r="N13"/>
  <c r="M13"/>
  <c r="L13"/>
  <c r="K15"/>
  <c r="K189" s="1"/>
  <c r="J13"/>
  <c r="I13"/>
  <c r="H13"/>
  <c r="G13"/>
  <c r="F13"/>
  <c r="E13"/>
  <c r="D13"/>
  <c r="C13"/>
  <c r="B13"/>
  <c r="P12"/>
  <c r="P11"/>
  <c r="P10"/>
  <c r="P9"/>
  <c r="C15" l="1"/>
  <c r="C189" s="1"/>
  <c r="C69"/>
  <c r="C66"/>
  <c r="E15"/>
  <c r="E189" s="1"/>
  <c r="E69"/>
  <c r="E66"/>
  <c r="G15"/>
  <c r="G189" s="1"/>
  <c r="G69"/>
  <c r="G66"/>
  <c r="I15"/>
  <c r="I189" s="1"/>
  <c r="I69"/>
  <c r="I66"/>
  <c r="M15"/>
  <c r="M189" s="1"/>
  <c r="M69"/>
  <c r="M66"/>
  <c r="O15"/>
  <c r="O189" s="1"/>
  <c r="O69"/>
  <c r="O66"/>
  <c r="C78"/>
  <c r="C75"/>
  <c r="E78"/>
  <c r="E75"/>
  <c r="G78"/>
  <c r="G75"/>
  <c r="I78"/>
  <c r="I75"/>
  <c r="K78"/>
  <c r="K75"/>
  <c r="M78"/>
  <c r="M75"/>
  <c r="O78"/>
  <c r="O75"/>
  <c r="C70"/>
  <c r="C67"/>
  <c r="E70"/>
  <c r="E67"/>
  <c r="G70"/>
  <c r="G67"/>
  <c r="I70"/>
  <c r="I67"/>
  <c r="K70"/>
  <c r="K67"/>
  <c r="M70"/>
  <c r="M67"/>
  <c r="O70"/>
  <c r="O67"/>
  <c r="C79"/>
  <c r="C76"/>
  <c r="E79"/>
  <c r="E76"/>
  <c r="G79"/>
  <c r="G76"/>
  <c r="I79"/>
  <c r="I76"/>
  <c r="K79"/>
  <c r="K76"/>
  <c r="M79"/>
  <c r="M76"/>
  <c r="O79"/>
  <c r="O76"/>
  <c r="P51"/>
  <c r="P131"/>
  <c r="P128"/>
  <c r="P140"/>
  <c r="P137"/>
  <c r="K66"/>
  <c r="B69"/>
  <c r="B66"/>
  <c r="D69"/>
  <c r="D66"/>
  <c r="F69"/>
  <c r="F66"/>
  <c r="H69"/>
  <c r="H66"/>
  <c r="J69"/>
  <c r="J66"/>
  <c r="L69"/>
  <c r="L66"/>
  <c r="N69"/>
  <c r="N66"/>
  <c r="B78"/>
  <c r="B75"/>
  <c r="D78"/>
  <c r="D75"/>
  <c r="F78"/>
  <c r="F75"/>
  <c r="H78"/>
  <c r="H75"/>
  <c r="J78"/>
  <c r="J75"/>
  <c r="L78"/>
  <c r="L75"/>
  <c r="N78"/>
  <c r="N75"/>
  <c r="B23"/>
  <c r="B190" s="1"/>
  <c r="B70"/>
  <c r="B67"/>
  <c r="D70"/>
  <c r="D67"/>
  <c r="F23"/>
  <c r="F190" s="1"/>
  <c r="F70"/>
  <c r="F67"/>
  <c r="H23"/>
  <c r="H190" s="1"/>
  <c r="H70"/>
  <c r="H67"/>
  <c r="J23"/>
  <c r="J190" s="1"/>
  <c r="J70"/>
  <c r="J67"/>
  <c r="L23"/>
  <c r="L190" s="1"/>
  <c r="L70"/>
  <c r="L67"/>
  <c r="N23"/>
  <c r="N190" s="1"/>
  <c r="N70"/>
  <c r="N67"/>
  <c r="B79"/>
  <c r="B76"/>
  <c r="D79"/>
  <c r="D76"/>
  <c r="F79"/>
  <c r="F76"/>
  <c r="H79"/>
  <c r="H76"/>
  <c r="J79"/>
  <c r="J76"/>
  <c r="L79"/>
  <c r="L76"/>
  <c r="N79"/>
  <c r="N76"/>
  <c r="P43"/>
  <c r="P130"/>
  <c r="P127"/>
  <c r="P139"/>
  <c r="P136"/>
  <c r="K69"/>
  <c r="P29"/>
  <c r="P30"/>
  <c r="P13"/>
  <c r="B15"/>
  <c r="B189" s="1"/>
  <c r="D15"/>
  <c r="D189" s="1"/>
  <c r="F15"/>
  <c r="F189" s="1"/>
  <c r="H15"/>
  <c r="H189" s="1"/>
  <c r="J15"/>
  <c r="J189" s="1"/>
  <c r="L15"/>
  <c r="L189" s="1"/>
  <c r="N15"/>
  <c r="N189" s="1"/>
  <c r="P22"/>
  <c r="C23"/>
  <c r="C190" s="1"/>
  <c r="E23"/>
  <c r="E190" s="1"/>
  <c r="G23"/>
  <c r="G190" s="1"/>
  <c r="I23"/>
  <c r="I190" s="1"/>
  <c r="K23"/>
  <c r="K190" s="1"/>
  <c r="K192" s="1"/>
  <c r="M23"/>
  <c r="M190" s="1"/>
  <c r="O23"/>
  <c r="O190" s="1"/>
  <c r="P14"/>
  <c r="P21"/>
  <c r="P79" l="1"/>
  <c r="P76"/>
  <c r="H193"/>
  <c r="H192"/>
  <c r="P70"/>
  <c r="P67"/>
  <c r="N193"/>
  <c r="N192"/>
  <c r="J193"/>
  <c r="J192"/>
  <c r="F193"/>
  <c r="F192"/>
  <c r="B192"/>
  <c r="B193"/>
  <c r="M193"/>
  <c r="M192"/>
  <c r="G193"/>
  <c r="G192"/>
  <c r="C193"/>
  <c r="C192"/>
  <c r="K193"/>
  <c r="P78"/>
  <c r="P75"/>
  <c r="L193"/>
  <c r="L192"/>
  <c r="D193"/>
  <c r="D192"/>
  <c r="P69"/>
  <c r="P66"/>
  <c r="O193"/>
  <c r="O192"/>
  <c r="I193"/>
  <c r="I192"/>
  <c r="E193"/>
  <c r="E192"/>
  <c r="P31"/>
  <c r="P191" s="1"/>
  <c r="P15"/>
  <c r="P189" s="1"/>
  <c r="P23"/>
  <c r="P190" s="1"/>
  <c r="P193" l="1"/>
  <c r="P192"/>
</calcChain>
</file>

<file path=xl/sharedStrings.xml><?xml version="1.0" encoding="utf-8"?>
<sst xmlns="http://schemas.openxmlformats.org/spreadsheetml/2006/main" count="1129" uniqueCount="158">
  <si>
    <t>Kraj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</si>
  <si>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</si>
  <si>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</si>
  <si>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</si>
  <si>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</si>
  <si>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</si>
  <si>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</si>
  <si>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</si>
  <si>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</si>
  <si>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</si>
  <si>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</si>
  <si>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</si>
  <si>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</si>
  <si>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Moravskoslezský</t>
  </si>
  <si>
    <t>Zlínský</t>
  </si>
  <si>
    <t>Np</t>
  </si>
  <si>
    <t>Pp</t>
  </si>
  <si>
    <t>No</t>
  </si>
  <si>
    <t>Po</t>
  </si>
  <si>
    <t>OBSAH:</t>
  </si>
  <si>
    <t>1.</t>
  </si>
  <si>
    <t>2.</t>
  </si>
  <si>
    <t>3.</t>
  </si>
  <si>
    <t xml:space="preserve">PŘÍLOHA Č. 11 </t>
  </si>
  <si>
    <t>Tabulka č. 1a</t>
  </si>
  <si>
    <t>Tabulka č. 1b</t>
  </si>
  <si>
    <t>Graf č. 1a</t>
  </si>
  <si>
    <t>Graf č. 1b</t>
  </si>
  <si>
    <t>Tabulka č. 2a</t>
  </si>
  <si>
    <t>Tabulka č. 2b</t>
  </si>
  <si>
    <t>Graf č. 2a</t>
  </si>
  <si>
    <t>Graf č. 2b</t>
  </si>
  <si>
    <t>Příloha č. 11</t>
  </si>
  <si>
    <t>Tabulka č. 3a</t>
  </si>
  <si>
    <t>Tabulka č. 3b</t>
  </si>
  <si>
    <t>Graf č. 3a</t>
  </si>
  <si>
    <t>Graf č. 3b</t>
  </si>
  <si>
    <t>TEORETICKÉ VYUČOVÁNÍ</t>
  </si>
  <si>
    <t>TEORETICKÉ 
VYUČOVÁNÍ</t>
  </si>
  <si>
    <t>PRAKTICKÉ 
VYUČOVÁNÍ</t>
  </si>
  <si>
    <t>Průměr ČR</t>
  </si>
  <si>
    <t>Pořadí</t>
  </si>
  <si>
    <t>Kód oboru</t>
  </si>
  <si>
    <t>Název oboru vzdělání</t>
  </si>
  <si>
    <t>Průměrná hodnota normativu MP</t>
  </si>
  <si>
    <t>Tabulka č. 4a</t>
  </si>
  <si>
    <t>Tabulka č. 4b</t>
  </si>
  <si>
    <t>Graf č. 4a</t>
  </si>
  <si>
    <t>Graf č. 4b</t>
  </si>
  <si>
    <t>Tabulka č. 5a</t>
  </si>
  <si>
    <t>Tabulka č. 5b</t>
  </si>
  <si>
    <t>Graf č. 5a</t>
  </si>
  <si>
    <t>Graf č. 5b</t>
  </si>
  <si>
    <t>4.</t>
  </si>
  <si>
    <t>5.</t>
  </si>
  <si>
    <t>Mechanik seřizovač</t>
  </si>
  <si>
    <t>Autotronik</t>
  </si>
  <si>
    <t>Normativ MP na 1 žáka v roce 2009</t>
  </si>
  <si>
    <t>v roce 2009</t>
  </si>
  <si>
    <t>OBORY VZDĚLÁNÍ POSKYTUJÍCÍ STŘEDNÍ VZDĚLÁNÍ 
S MATURITNÍ ZKOUŠKOU</t>
  </si>
  <si>
    <t>4leté studijní obory ("L0")</t>
  </si>
  <si>
    <t>v roce 2010</t>
  </si>
  <si>
    <t>Normativ MP na 1 žáka v roce 2010</t>
  </si>
  <si>
    <t>Normativ mzdových prostředků (MP) v jednotlivých krajích v roce 2011 v porovnání s roky 2010 a 2009</t>
  </si>
  <si>
    <r>
      <t>Vysočina   *</t>
    </r>
    <r>
      <rPr>
        <b/>
        <vertAlign val="superscript"/>
        <sz val="12"/>
        <rFont val="Arial"/>
        <family val="2"/>
        <charset val="238"/>
      </rPr>
      <t>)</t>
    </r>
  </si>
  <si>
    <t>Normativ MP pedagogů na 1 žáka</t>
  </si>
  <si>
    <t>Normativ MP nepedagogů na 1 žáka</t>
  </si>
  <si>
    <t>Normativ MP celkem na 1 žáka</t>
  </si>
  <si>
    <t>Změna normativu MP 2011/2010 (v %)</t>
  </si>
  <si>
    <t>Změna normativu MP 2011-2010 (v Kč)</t>
  </si>
  <si>
    <t>*) KÚ kraje Vysočina stanovil v roce 2011 u všech oborů vzdělání, zakončených maturitní zkouškou, k normativním ukazatelům navíc částku 153 Kč na žáka.</t>
  </si>
  <si>
    <t>Meziroční změna 
normativu MP pedagogů 
na 1 žáka</t>
  </si>
  <si>
    <t>Změna normativu MP ped. 2011/2010 (v %)</t>
  </si>
  <si>
    <t>Změna normativu MP ped. 2010/2009 (v %)</t>
  </si>
  <si>
    <t>Změna normativu MP ped. 2011-2010 (v Kč)</t>
  </si>
  <si>
    <t>Změna normativu MP ped. 2010-2009 (v Kč)</t>
  </si>
  <si>
    <t>Meziroční změna 
normativu MP nepedagogů 
na 1 žáka</t>
  </si>
  <si>
    <t>Změna normativu MP neped. 2011/2010 (v %)</t>
  </si>
  <si>
    <t>Změna normativu MP neped. 2010/2009 (v %)</t>
  </si>
  <si>
    <t>Změna normativu MP neped. 2011-2010 (v Kč)</t>
  </si>
  <si>
    <t>Změna normativu MP neped. 2010-2009 (v Kč)</t>
  </si>
  <si>
    <t xml:space="preserve">(4leté obory vzdělání zakončené maturitní zkouškou) </t>
  </si>
  <si>
    <t>2643L001 TV</t>
  </si>
  <si>
    <t>Mechanik elektronik</t>
  </si>
  <si>
    <t>2345L001 TV</t>
  </si>
  <si>
    <t>3941L01 TV</t>
  </si>
  <si>
    <t>2641L01 TV</t>
  </si>
  <si>
    <t>Mechanik elektrotechnik</t>
  </si>
  <si>
    <t>6641L008 TV</t>
  </si>
  <si>
    <t xml:space="preserve">Obchodník </t>
  </si>
  <si>
    <t>Mechanik seřizovač  23-45-L/001</t>
  </si>
  <si>
    <t>Tabulka č. 1c</t>
  </si>
  <si>
    <t>Tabulka č. 1d</t>
  </si>
  <si>
    <t>Tabulka č. 1e</t>
  </si>
  <si>
    <t>Tabulka č. 1f</t>
  </si>
  <si>
    <t>PRAKTICKÉ  VYUČOVÁNÍ</t>
  </si>
  <si>
    <t>Tabulka č. 1g</t>
  </si>
  <si>
    <r>
      <t>CELKEM NA OBOR VZDĚLÁNÍ</t>
    </r>
    <r>
      <rPr>
        <b/>
        <sz val="14"/>
        <rFont val="Arial"/>
        <family val="2"/>
        <charset val="238"/>
      </rPr>
      <t xml:space="preserve"> (tj. normativ MP pedagogických i nepedagogických pracovníků celkem pro teoretické + praktické vyučování)</t>
    </r>
  </si>
  <si>
    <t>Graf č. 1c</t>
  </si>
  <si>
    <t>Normativ MP na 1 žáka v roce 2011</t>
  </si>
  <si>
    <t>Mechanik elektrotechnik  26-41-L/01</t>
  </si>
  <si>
    <t>Mechanik elektronik  26-43-L/001</t>
  </si>
  <si>
    <t>Autotronik  39-41-L/01</t>
  </si>
  <si>
    <t>Obchodník  66-41-L/008</t>
  </si>
  <si>
    <t>Porovnání krajských normativů mzdových prostředků
 stanovených jednotlivými krajskými úřady pro krajské a obecní školství
 v roce 2011</t>
  </si>
  <si>
    <t>Tabulka č. 2c</t>
  </si>
  <si>
    <t>Tabulka č. 2d</t>
  </si>
  <si>
    <t>Tabulka č. 2e</t>
  </si>
  <si>
    <t>Tabulka č. 2f</t>
  </si>
  <si>
    <t>Tabulka č. 2g</t>
  </si>
  <si>
    <t>Graf č. 2c</t>
  </si>
  <si>
    <t>Tabulka č. 3c</t>
  </si>
  <si>
    <t>Tabulka č. 3d</t>
  </si>
  <si>
    <t>Tabulka č. 3e</t>
  </si>
  <si>
    <t>Tabulka č. 3f</t>
  </si>
  <si>
    <t>Tabulka č. 3g</t>
  </si>
  <si>
    <t>Graf č. 3c</t>
  </si>
  <si>
    <t>Graf č. 4c</t>
  </si>
  <si>
    <t>Tabulka č. 4g</t>
  </si>
  <si>
    <t>Tabulka č. 4f</t>
  </si>
  <si>
    <t>Tabulka č. 4e</t>
  </si>
  <si>
    <t>Tabulka č. 4d</t>
  </si>
  <si>
    <t>Tabulka č. 4c</t>
  </si>
  <si>
    <t>Tabulka č. 5c</t>
  </si>
  <si>
    <t>Tabulka č. 5d</t>
  </si>
  <si>
    <t>Tabulka č. 5e</t>
  </si>
  <si>
    <t>Tabulka č. 5f</t>
  </si>
  <si>
    <t>Tabulka č. 5g</t>
  </si>
  <si>
    <t>Graf č. 5c</t>
  </si>
  <si>
    <t xml:space="preserve">Průměrná hodnota normativu mzdových prostředků (MP) stanoveného jednotlivými kraji v roce 2011 v porovnání s roky 2010 a 2009 </t>
  </si>
  <si>
    <t>Změna 2011 ku 2010</t>
  </si>
  <si>
    <t>Změna 2010 ku 2009</t>
  </si>
  <si>
    <t>Počet žáků 
ve šk. r. 2010/2011</t>
  </si>
  <si>
    <t>v roce 2011</t>
  </si>
  <si>
    <t>v %</t>
  </si>
  <si>
    <t>v Kč</t>
  </si>
  <si>
    <t>Celkový normativ MP</t>
  </si>
  <si>
    <t>Normativ MP pedagogických pracovníků</t>
  </si>
  <si>
    <t>Normativ MP nepedagogických pracovníků</t>
  </si>
  <si>
    <t>Vybrané obory vzdělání středních škol kategorie "L0"</t>
  </si>
  <si>
    <t>Poznámka: počet žáků ve školním roce 2010/2011 v denní formě vzdělávání (podle stavu k 30.9.2010). TV = teoretické vyučování, PV = praktické vyučování.</t>
  </si>
  <si>
    <t>2643L001</t>
  </si>
  <si>
    <t>2345L001</t>
  </si>
  <si>
    <t>3941L01</t>
  </si>
  <si>
    <t>2641L01</t>
  </si>
  <si>
    <t>6641L008</t>
  </si>
  <si>
    <t>Mechanik elektronik - TV</t>
  </si>
  <si>
    <t>Mechanik elektronik - PV</t>
  </si>
  <si>
    <t>Mechanik seřizovač - TV</t>
  </si>
  <si>
    <t>Mechanik seřizovač - PV</t>
  </si>
  <si>
    <t>Autotronik - TV</t>
  </si>
  <si>
    <t>Autotronik - PV</t>
  </si>
  <si>
    <t>Mechanik elektrotechnik - TV</t>
  </si>
  <si>
    <t>Mechanik elektrotechnik - PV</t>
  </si>
  <si>
    <t>Obchodník  - TV</t>
  </si>
  <si>
    <t>Obchodník  - PV</t>
  </si>
  <si>
    <t>Tabulka č. 6</t>
  </si>
  <si>
    <t>Graf č. 6</t>
  </si>
</sst>
</file>

<file path=xl/styles.xml><?xml version="1.0" encoding="utf-8"?>
<styleSheet xmlns="http://schemas.openxmlformats.org/spreadsheetml/2006/main">
  <numFmts count="9">
    <numFmt numFmtId="164" formatCode="#,##0_ ;[Red]\-#,##0\ "/>
    <numFmt numFmtId="165" formatCode="\+#,##0.00;[Red]\-#,##0.00"/>
    <numFmt numFmtId="166" formatCode="\+#,##0;[Red]\-#,##0"/>
    <numFmt numFmtId="167" formatCode="#,##0;\-0;&quot; --- &quot;"/>
    <numFmt numFmtId="168" formatCode="#,##0.00;\-0.00;&quot; --- &quot;"/>
    <numFmt numFmtId="169" formatCode="\+\ #,##0.00;[Red]\-\ #,##0.00"/>
    <numFmt numFmtId="170" formatCode="#,##0;[Red]\-\ #,##0;&quot; --- &quot;"/>
    <numFmt numFmtId="171" formatCode="\+\ #,##0;[Red]\-\ #,##0"/>
    <numFmt numFmtId="172" formatCode="&quot;(&quot;#,##0&quot;.)&quot;"/>
  </numFmts>
  <fonts count="34"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color indexed="12"/>
      <name val="Times New Roman"/>
      <family val="1"/>
      <charset val="238"/>
    </font>
    <font>
      <b/>
      <i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20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8"/>
      <name val="Times New Roman"/>
      <family val="1"/>
      <charset val="238"/>
    </font>
    <font>
      <b/>
      <i/>
      <sz val="13"/>
      <name val="Arial"/>
      <family val="2"/>
      <charset val="238"/>
    </font>
    <font>
      <b/>
      <i/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20"/>
      <color rgb="FFFF0000"/>
      <name val="Arial"/>
      <family val="2"/>
      <charset val="238"/>
    </font>
    <font>
      <b/>
      <u/>
      <sz val="16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CB2B2"/>
        <bgColor indexed="64"/>
      </patternFill>
    </fill>
    <fill>
      <patternFill patternType="solid">
        <fgColor rgb="FFB9CDE5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2">
    <xf numFmtId="0" fontId="0" fillId="0" borderId="0" xfId="0"/>
    <xf numFmtId="0" fontId="11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1" applyFont="1" applyAlignment="1" applyProtection="1">
      <alignment horizontal="left"/>
    </xf>
    <xf numFmtId="0" fontId="15" fillId="0" borderId="0" xfId="1" applyFont="1" applyAlignment="1" applyProtection="1"/>
    <xf numFmtId="0" fontId="12" fillId="0" borderId="0" xfId="0" applyFont="1" applyAlignment="1">
      <alignment horizontal="right"/>
    </xf>
    <xf numFmtId="0" fontId="16" fillId="0" borderId="0" xfId="3" applyFont="1" applyAlignment="1">
      <alignment horizontal="right"/>
    </xf>
    <xf numFmtId="0" fontId="3" fillId="3" borderId="0" xfId="4" applyFont="1" applyFill="1"/>
    <xf numFmtId="0" fontId="14" fillId="0" borderId="1" xfId="0" applyFont="1" applyBorder="1"/>
    <xf numFmtId="0" fontId="1" fillId="3" borderId="0" xfId="4" applyFill="1"/>
    <xf numFmtId="0" fontId="17" fillId="3" borderId="0" xfId="4" applyFont="1" applyFill="1" applyAlignment="1">
      <alignment horizontal="right"/>
    </xf>
    <xf numFmtId="0" fontId="3" fillId="3" borderId="2" xfId="4" applyFont="1" applyFill="1" applyBorder="1" applyAlignment="1">
      <alignment horizontal="center" textRotation="90" wrapText="1"/>
    </xf>
    <xf numFmtId="0" fontId="3" fillId="3" borderId="3" xfId="4" applyFont="1" applyFill="1" applyBorder="1" applyAlignment="1">
      <alignment horizontal="center" textRotation="90" wrapText="1"/>
    </xf>
    <xf numFmtId="0" fontId="3" fillId="3" borderId="0" xfId="4" applyFont="1" applyFill="1" applyAlignment="1">
      <alignment textRotation="90" wrapText="1"/>
    </xf>
    <xf numFmtId="0" fontId="3" fillId="3" borderId="0" xfId="4" applyFont="1" applyFill="1" applyAlignment="1">
      <alignment wrapText="1"/>
    </xf>
    <xf numFmtId="0" fontId="18" fillId="4" borderId="4" xfId="4" applyFont="1" applyFill="1" applyBorder="1" applyAlignment="1">
      <alignment horizontal="center" vertical="center"/>
    </xf>
    <xf numFmtId="0" fontId="3" fillId="4" borderId="5" xfId="4" applyFont="1" applyFill="1" applyBorder="1" applyAlignment="1">
      <alignment horizontal="center" textRotation="90" wrapText="1"/>
    </xf>
    <xf numFmtId="0" fontId="3" fillId="3" borderId="6" xfId="4" applyFont="1" applyFill="1" applyBorder="1" applyAlignment="1">
      <alignment horizontal="left"/>
    </xf>
    <xf numFmtId="0" fontId="8" fillId="3" borderId="0" xfId="4" applyFont="1" applyFill="1"/>
    <xf numFmtId="3" fontId="3" fillId="3" borderId="7" xfId="4" applyNumberFormat="1" applyFont="1" applyFill="1" applyBorder="1" applyAlignment="1">
      <alignment horizontal="left"/>
    </xf>
    <xf numFmtId="3" fontId="1" fillId="3" borderId="0" xfId="4" applyNumberFormat="1" applyFill="1" applyAlignment="1">
      <alignment horizontal="center"/>
    </xf>
    <xf numFmtId="0" fontId="3" fillId="3" borderId="7" xfId="4" applyFont="1" applyFill="1" applyBorder="1" applyAlignment="1">
      <alignment horizontal="left"/>
    </xf>
    <xf numFmtId="3" fontId="3" fillId="3" borderId="8" xfId="4" applyNumberFormat="1" applyFont="1" applyFill="1" applyBorder="1" applyAlignment="1">
      <alignment horizontal="left"/>
    </xf>
    <xf numFmtId="0" fontId="3" fillId="3" borderId="9" xfId="4" applyFont="1" applyFill="1" applyBorder="1" applyAlignment="1">
      <alignment horizontal="left"/>
    </xf>
    <xf numFmtId="3" fontId="9" fillId="3" borderId="10" xfId="5" applyNumberFormat="1" applyFont="1" applyFill="1" applyBorder="1" applyAlignment="1">
      <alignment horizontal="center"/>
    </xf>
    <xf numFmtId="3" fontId="9" fillId="3" borderId="0" xfId="5" applyNumberFormat="1" applyFont="1" applyFill="1" applyBorder="1" applyAlignment="1">
      <alignment horizontal="center"/>
    </xf>
    <xf numFmtId="168" fontId="7" fillId="3" borderId="14" xfId="5" applyNumberFormat="1" applyFont="1" applyFill="1" applyBorder="1" applyAlignment="1" applyProtection="1">
      <alignment horizontal="center"/>
      <protection locked="0"/>
    </xf>
    <xf numFmtId="165" fontId="19" fillId="3" borderId="0" xfId="4" applyNumberFormat="1" applyFont="1" applyFill="1" applyBorder="1" applyAlignment="1">
      <alignment horizontal="center"/>
    </xf>
    <xf numFmtId="168" fontId="7" fillId="3" borderId="17" xfId="5" applyNumberFormat="1" applyFont="1" applyFill="1" applyBorder="1" applyAlignment="1" applyProtection="1">
      <alignment horizontal="center"/>
      <protection locked="0"/>
    </xf>
    <xf numFmtId="167" fontId="7" fillId="3" borderId="17" xfId="5" applyNumberFormat="1" applyFont="1" applyFill="1" applyBorder="1" applyAlignment="1" applyProtection="1">
      <alignment horizontal="center"/>
      <protection locked="0"/>
    </xf>
    <xf numFmtId="167" fontId="7" fillId="3" borderId="21" xfId="5" applyNumberFormat="1" applyFont="1" applyFill="1" applyBorder="1" applyAlignment="1" applyProtection="1">
      <alignment horizontal="center"/>
      <protection locked="0"/>
    </xf>
    <xf numFmtId="165" fontId="19" fillId="0" borderId="23" xfId="4" applyNumberFormat="1" applyFont="1" applyFill="1" applyBorder="1" applyAlignment="1">
      <alignment horizontal="center"/>
    </xf>
    <xf numFmtId="166" fontId="19" fillId="0" borderId="23" xfId="4" applyNumberFormat="1" applyFont="1" applyFill="1" applyBorder="1" applyAlignment="1">
      <alignment horizontal="center"/>
    </xf>
    <xf numFmtId="0" fontId="7" fillId="3" borderId="0" xfId="4" applyFont="1" applyFill="1" applyAlignment="1">
      <alignment horizontal="right"/>
    </xf>
    <xf numFmtId="0" fontId="7" fillId="3" borderId="0" xfId="4" applyFont="1" applyFill="1"/>
    <xf numFmtId="0" fontId="11" fillId="0" borderId="1" xfId="0" applyFont="1" applyBorder="1"/>
    <xf numFmtId="0" fontId="3" fillId="3" borderId="0" xfId="4" applyFont="1" applyFill="1" applyBorder="1" applyAlignment="1">
      <alignment horizontal="left"/>
    </xf>
    <xf numFmtId="0" fontId="1" fillId="2" borderId="0" xfId="4" applyFill="1"/>
    <xf numFmtId="0" fontId="19" fillId="4" borderId="11" xfId="4" applyFont="1" applyFill="1" applyBorder="1" applyAlignment="1">
      <alignment horizontal="center" textRotation="90" wrapText="1"/>
    </xf>
    <xf numFmtId="168" fontId="20" fillId="3" borderId="18" xfId="5" applyNumberFormat="1" applyFont="1" applyFill="1" applyBorder="1" applyAlignment="1" applyProtection="1">
      <alignment horizontal="center"/>
      <protection locked="0"/>
    </xf>
    <xf numFmtId="167" fontId="20" fillId="3" borderId="18" xfId="5" applyNumberFormat="1" applyFont="1" applyFill="1" applyBorder="1" applyAlignment="1" applyProtection="1">
      <alignment horizontal="center"/>
      <protection locked="0"/>
    </xf>
    <xf numFmtId="167" fontId="20" fillId="3" borderId="22" xfId="5" applyNumberFormat="1" applyFont="1" applyFill="1" applyBorder="1" applyAlignment="1" applyProtection="1">
      <alignment horizontal="center"/>
      <protection locked="0"/>
    </xf>
    <xf numFmtId="0" fontId="6" fillId="3" borderId="0" xfId="4" applyFont="1" applyFill="1" applyBorder="1" applyAlignment="1">
      <alignment horizontal="left"/>
    </xf>
    <xf numFmtId="0" fontId="3" fillId="3" borderId="26" xfId="4" applyFont="1" applyFill="1" applyBorder="1" applyAlignment="1">
      <alignment horizontal="center" textRotation="90" wrapText="1"/>
    </xf>
    <xf numFmtId="0" fontId="19" fillId="4" borderId="27" xfId="4" applyFont="1" applyFill="1" applyBorder="1" applyAlignment="1">
      <alignment horizontal="center" textRotation="90" wrapText="1"/>
    </xf>
    <xf numFmtId="0" fontId="3" fillId="3" borderId="24" xfId="4" applyFont="1" applyFill="1" applyBorder="1" applyAlignment="1">
      <alignment horizontal="center"/>
    </xf>
    <xf numFmtId="0" fontId="19" fillId="3" borderId="28" xfId="4" applyFont="1" applyFill="1" applyBorder="1" applyAlignment="1">
      <alignment horizontal="center" textRotation="90" wrapText="1"/>
    </xf>
    <xf numFmtId="3" fontId="22" fillId="3" borderId="0" xfId="5" applyNumberFormat="1" applyFont="1" applyFill="1" applyBorder="1" applyAlignment="1">
      <alignment horizontal="center"/>
    </xf>
    <xf numFmtId="0" fontId="3" fillId="3" borderId="29" xfId="4" applyFont="1" applyFill="1" applyBorder="1" applyAlignment="1">
      <alignment horizontal="left"/>
    </xf>
    <xf numFmtId="0" fontId="3" fillId="3" borderId="30" xfId="4" applyFont="1" applyFill="1" applyBorder="1" applyAlignment="1">
      <alignment horizontal="left"/>
    </xf>
    <xf numFmtId="0" fontId="3" fillId="3" borderId="31" xfId="4" applyFont="1" applyFill="1" applyBorder="1" applyAlignment="1">
      <alignment horizontal="left"/>
    </xf>
    <xf numFmtId="0" fontId="19" fillId="0" borderId="29" xfId="4" applyFont="1" applyFill="1" applyBorder="1"/>
    <xf numFmtId="165" fontId="19" fillId="0" borderId="32" xfId="4" applyNumberFormat="1" applyFont="1" applyFill="1" applyBorder="1" applyAlignment="1">
      <alignment horizontal="center"/>
    </xf>
    <xf numFmtId="165" fontId="19" fillId="0" borderId="14" xfId="4" applyNumberFormat="1" applyFont="1" applyFill="1" applyBorder="1" applyAlignment="1">
      <alignment horizontal="center"/>
    </xf>
    <xf numFmtId="165" fontId="19" fillId="0" borderId="15" xfId="4" applyNumberFormat="1" applyFont="1" applyFill="1" applyBorder="1" applyAlignment="1">
      <alignment horizontal="center"/>
    </xf>
    <xf numFmtId="0" fontId="19" fillId="0" borderId="33" xfId="4" applyFont="1" applyFill="1" applyBorder="1"/>
    <xf numFmtId="166" fontId="19" fillId="0" borderId="34" xfId="4" applyNumberFormat="1" applyFont="1" applyFill="1" applyBorder="1" applyAlignment="1">
      <alignment horizontal="center"/>
    </xf>
    <xf numFmtId="166" fontId="19" fillId="0" borderId="21" xfId="4" applyNumberFormat="1" applyFont="1" applyFill="1" applyBorder="1" applyAlignment="1">
      <alignment horizontal="center"/>
    </xf>
    <xf numFmtId="166" fontId="19" fillId="0" borderId="22" xfId="4" applyNumberFormat="1" applyFont="1" applyFill="1" applyBorder="1" applyAlignment="1">
      <alignment horizontal="center"/>
    </xf>
    <xf numFmtId="3" fontId="3" fillId="3" borderId="32" xfId="5" applyNumberFormat="1" applyFont="1" applyFill="1" applyBorder="1" applyAlignment="1">
      <alignment horizontal="center"/>
    </xf>
    <xf numFmtId="3" fontId="3" fillId="3" borderId="14" xfId="5" applyNumberFormat="1" applyFont="1" applyFill="1" applyBorder="1" applyAlignment="1">
      <alignment horizontal="center"/>
    </xf>
    <xf numFmtId="3" fontId="19" fillId="3" borderId="15" xfId="5" applyNumberFormat="1" applyFont="1" applyFill="1" applyBorder="1" applyAlignment="1">
      <alignment horizontal="center"/>
    </xf>
    <xf numFmtId="3" fontId="7" fillId="3" borderId="35" xfId="5" applyNumberFormat="1" applyFont="1" applyFill="1" applyBorder="1" applyAlignment="1">
      <alignment horizontal="center"/>
    </xf>
    <xf numFmtId="3" fontId="7" fillId="3" borderId="17" xfId="5" applyNumberFormat="1" applyFont="1" applyFill="1" applyBorder="1" applyAlignment="1">
      <alignment horizontal="center"/>
    </xf>
    <xf numFmtId="3" fontId="20" fillId="3" borderId="18" xfId="5" applyNumberFormat="1" applyFont="1" applyFill="1" applyBorder="1" applyAlignment="1">
      <alignment horizontal="center"/>
    </xf>
    <xf numFmtId="3" fontId="7" fillId="3" borderId="36" xfId="5" applyNumberFormat="1" applyFont="1" applyFill="1" applyBorder="1" applyAlignment="1">
      <alignment horizontal="center"/>
    </xf>
    <xf numFmtId="3" fontId="7" fillId="3" borderId="37" xfId="5" applyNumberFormat="1" applyFont="1" applyFill="1" applyBorder="1" applyAlignment="1">
      <alignment horizontal="center"/>
    </xf>
    <xf numFmtId="3" fontId="20" fillId="3" borderId="38" xfId="5" applyNumberFormat="1" applyFont="1" applyFill="1" applyBorder="1" applyAlignment="1">
      <alignment horizontal="center"/>
    </xf>
    <xf numFmtId="168" fontId="20" fillId="3" borderId="39" xfId="5" applyNumberFormat="1" applyFont="1" applyFill="1" applyBorder="1" applyAlignment="1" applyProtection="1">
      <alignment horizontal="center"/>
      <protection locked="0"/>
    </xf>
    <xf numFmtId="0" fontId="1" fillId="0" borderId="0" xfId="4" applyFill="1"/>
    <xf numFmtId="0" fontId="1" fillId="2" borderId="0" xfId="2" applyFill="1"/>
    <xf numFmtId="0" fontId="3" fillId="2" borderId="0" xfId="2" applyFont="1" applyFill="1" applyBorder="1"/>
    <xf numFmtId="0" fontId="17" fillId="0" borderId="0" xfId="4" applyFont="1" applyFill="1" applyAlignment="1">
      <alignment horizontal="right"/>
    </xf>
    <xf numFmtId="0" fontId="3" fillId="0" borderId="3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/>
    </xf>
    <xf numFmtId="3" fontId="7" fillId="0" borderId="32" xfId="0" applyNumberFormat="1" applyFont="1" applyBorder="1" applyAlignment="1">
      <alignment horizontal="right" indent="1"/>
    </xf>
    <xf numFmtId="3" fontId="7" fillId="0" borderId="14" xfId="0" applyNumberFormat="1" applyFont="1" applyBorder="1" applyAlignment="1">
      <alignment horizontal="right" indent="1"/>
    </xf>
    <xf numFmtId="3" fontId="7" fillId="0" borderId="15" xfId="0" applyNumberFormat="1" applyFont="1" applyBorder="1" applyAlignment="1">
      <alignment horizontal="right" indent="1"/>
    </xf>
    <xf numFmtId="0" fontId="21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Fill="1"/>
    <xf numFmtId="0" fontId="16" fillId="0" borderId="0" xfId="2" applyFont="1" applyFill="1" applyAlignment="1">
      <alignment horizontal="right"/>
    </xf>
    <xf numFmtId="168" fontId="7" fillId="3" borderId="32" xfId="5" applyNumberFormat="1" applyFont="1" applyFill="1" applyBorder="1" applyAlignment="1" applyProtection="1">
      <alignment horizontal="center"/>
      <protection locked="0"/>
    </xf>
    <xf numFmtId="168" fontId="7" fillId="3" borderId="35" xfId="5" applyNumberFormat="1" applyFont="1" applyFill="1" applyBorder="1" applyAlignment="1" applyProtection="1">
      <alignment horizontal="center"/>
      <protection locked="0"/>
    </xf>
    <xf numFmtId="167" fontId="7" fillId="3" borderId="35" xfId="5" applyNumberFormat="1" applyFont="1" applyFill="1" applyBorder="1" applyAlignment="1" applyProtection="1">
      <alignment horizontal="center"/>
      <protection locked="0"/>
    </xf>
    <xf numFmtId="167" fontId="7" fillId="3" borderId="34" xfId="5" applyNumberFormat="1" applyFont="1" applyFill="1" applyBorder="1" applyAlignment="1" applyProtection="1">
      <alignment horizontal="center"/>
      <protection locked="0"/>
    </xf>
    <xf numFmtId="3" fontId="9" fillId="3" borderId="42" xfId="5" applyNumberFormat="1" applyFont="1" applyFill="1" applyBorder="1" applyAlignment="1">
      <alignment horizontal="center"/>
    </xf>
    <xf numFmtId="0" fontId="4" fillId="3" borderId="0" xfId="4" applyFont="1" applyFill="1" applyAlignment="1">
      <alignment horizontal="center"/>
    </xf>
    <xf numFmtId="0" fontId="6" fillId="2" borderId="0" xfId="6" applyFont="1" applyFill="1" applyAlignment="1">
      <alignment horizontal="right"/>
    </xf>
    <xf numFmtId="0" fontId="5" fillId="2" borderId="0" xfId="7" applyFont="1" applyFill="1" applyProtection="1">
      <protection locked="0"/>
    </xf>
    <xf numFmtId="168" fontId="7" fillId="3" borderId="43" xfId="5" applyNumberFormat="1" applyFont="1" applyFill="1" applyBorder="1" applyAlignment="1" applyProtection="1">
      <alignment horizontal="center"/>
      <protection locked="0"/>
    </xf>
    <xf numFmtId="168" fontId="7" fillId="3" borderId="44" xfId="5" applyNumberFormat="1" applyFont="1" applyFill="1" applyBorder="1" applyAlignment="1" applyProtection="1">
      <alignment horizontal="center"/>
      <protection locked="0"/>
    </xf>
    <xf numFmtId="167" fontId="7" fillId="3" borderId="44" xfId="5" applyNumberFormat="1" applyFont="1" applyFill="1" applyBorder="1" applyAlignment="1" applyProtection="1">
      <alignment horizontal="center"/>
      <protection locked="0"/>
    </xf>
    <xf numFmtId="167" fontId="7" fillId="3" borderId="45" xfId="5" applyNumberFormat="1" applyFont="1" applyFill="1" applyBorder="1" applyAlignment="1" applyProtection="1">
      <alignment horizontal="center"/>
      <protection locked="0"/>
    </xf>
    <xf numFmtId="3" fontId="7" fillId="3" borderId="0" xfId="4" applyNumberFormat="1" applyFont="1" applyFill="1" applyAlignment="1">
      <alignment horizontal="center"/>
    </xf>
    <xf numFmtId="3" fontId="9" fillId="3" borderId="5" xfId="5" applyNumberFormat="1" applyFont="1" applyFill="1" applyBorder="1" applyAlignment="1">
      <alignment horizontal="center"/>
    </xf>
    <xf numFmtId="3" fontId="22" fillId="3" borderId="9" xfId="5" applyNumberFormat="1" applyFont="1" applyFill="1" applyBorder="1" applyAlignment="1">
      <alignment horizontal="center"/>
    </xf>
    <xf numFmtId="3" fontId="7" fillId="3" borderId="0" xfId="4" applyNumberFormat="1" applyFont="1" applyFill="1"/>
    <xf numFmtId="3" fontId="26" fillId="3" borderId="0" xfId="4" applyNumberFormat="1" applyFont="1" applyFill="1"/>
    <xf numFmtId="3" fontId="9" fillId="3" borderId="46" xfId="5" applyNumberFormat="1" applyFont="1" applyFill="1" applyBorder="1" applyAlignment="1">
      <alignment horizontal="center"/>
    </xf>
    <xf numFmtId="167" fontId="26" fillId="3" borderId="0" xfId="4" applyNumberFormat="1" applyFont="1" applyFill="1"/>
    <xf numFmtId="0" fontId="27" fillId="4" borderId="5" xfId="4" applyFont="1" applyFill="1" applyBorder="1" applyAlignment="1">
      <alignment horizontal="center" textRotation="90" wrapText="1"/>
    </xf>
    <xf numFmtId="0" fontId="28" fillId="4" borderId="11" xfId="4" applyFont="1" applyFill="1" applyBorder="1" applyAlignment="1">
      <alignment horizontal="center" textRotation="90" wrapText="1"/>
    </xf>
    <xf numFmtId="2" fontId="20" fillId="3" borderId="12" xfId="5" applyNumberFormat="1" applyFont="1" applyFill="1" applyBorder="1" applyAlignment="1" applyProtection="1">
      <alignment horizontal="center"/>
      <protection locked="0"/>
    </xf>
    <xf numFmtId="168" fontId="7" fillId="3" borderId="0" xfId="4" applyNumberFormat="1" applyFont="1" applyFill="1"/>
    <xf numFmtId="2" fontId="20" fillId="3" borderId="7" xfId="5" applyNumberFormat="1" applyFont="1" applyFill="1" applyBorder="1" applyAlignment="1" applyProtection="1">
      <alignment horizontal="center"/>
      <protection locked="0"/>
    </xf>
    <xf numFmtId="3" fontId="20" fillId="3" borderId="7" xfId="5" applyNumberFormat="1" applyFont="1" applyFill="1" applyBorder="1" applyAlignment="1" applyProtection="1">
      <alignment horizontal="center"/>
      <protection locked="0"/>
    </xf>
    <xf numFmtId="3" fontId="20" fillId="3" borderId="8" xfId="5" applyNumberFormat="1" applyFont="1" applyFill="1" applyBorder="1" applyAlignment="1" applyProtection="1">
      <alignment horizontal="center"/>
      <protection locked="0"/>
    </xf>
    <xf numFmtId="164" fontId="7" fillId="3" borderId="0" xfId="4" applyNumberFormat="1" applyFont="1" applyFill="1"/>
    <xf numFmtId="0" fontId="19" fillId="3" borderId="4" xfId="4" applyFont="1" applyFill="1" applyBorder="1"/>
    <xf numFmtId="165" fontId="19" fillId="0" borderId="47" xfId="4" applyNumberFormat="1" applyFont="1" applyFill="1" applyBorder="1" applyAlignment="1">
      <alignment horizontal="center"/>
    </xf>
    <xf numFmtId="165" fontId="19" fillId="0" borderId="48" xfId="4" applyNumberFormat="1" applyFont="1" applyFill="1" applyBorder="1" applyAlignment="1">
      <alignment horizontal="center"/>
    </xf>
    <xf numFmtId="165" fontId="19" fillId="0" borderId="9" xfId="4" applyNumberFormat="1" applyFont="1" applyFill="1" applyBorder="1" applyAlignment="1">
      <alignment horizontal="center"/>
    </xf>
    <xf numFmtId="165" fontId="19" fillId="0" borderId="49" xfId="4" applyNumberFormat="1" applyFont="1" applyFill="1" applyBorder="1" applyAlignment="1">
      <alignment horizontal="center"/>
    </xf>
    <xf numFmtId="165" fontId="19" fillId="0" borderId="50" xfId="4" applyNumberFormat="1" applyFont="1" applyFill="1" applyBorder="1" applyAlignment="1">
      <alignment horizontal="center"/>
    </xf>
    <xf numFmtId="165" fontId="19" fillId="0" borderId="51" xfId="4" applyNumberFormat="1" applyFont="1" applyFill="1" applyBorder="1" applyAlignment="1">
      <alignment horizontal="center"/>
    </xf>
    <xf numFmtId="165" fontId="19" fillId="0" borderId="28" xfId="4" applyNumberFormat="1" applyFont="1" applyFill="1" applyBorder="1" applyAlignment="1">
      <alignment horizontal="center"/>
    </xf>
    <xf numFmtId="0" fontId="19" fillId="0" borderId="4" xfId="4" applyFont="1" applyFill="1" applyBorder="1"/>
    <xf numFmtId="166" fontId="19" fillId="0" borderId="47" xfId="4" applyNumberFormat="1" applyFont="1" applyFill="1" applyBorder="1" applyAlignment="1">
      <alignment horizontal="center"/>
    </xf>
    <xf numFmtId="166" fontId="19" fillId="0" borderId="48" xfId="4" applyNumberFormat="1" applyFont="1" applyFill="1" applyBorder="1" applyAlignment="1">
      <alignment horizontal="center"/>
    </xf>
    <xf numFmtId="166" fontId="19" fillId="0" borderId="9" xfId="4" applyNumberFormat="1" applyFont="1" applyFill="1" applyBorder="1" applyAlignment="1">
      <alignment horizontal="center"/>
    </xf>
    <xf numFmtId="166" fontId="19" fillId="0" borderId="49" xfId="4" applyNumberFormat="1" applyFont="1" applyFill="1" applyBorder="1" applyAlignment="1">
      <alignment horizontal="center"/>
    </xf>
    <xf numFmtId="166" fontId="19" fillId="0" borderId="50" xfId="4" applyNumberFormat="1" applyFont="1" applyFill="1" applyBorder="1" applyAlignment="1">
      <alignment horizontal="center"/>
    </xf>
    <xf numFmtId="166" fontId="19" fillId="0" borderId="51" xfId="4" applyNumberFormat="1" applyFont="1" applyFill="1" applyBorder="1" applyAlignment="1">
      <alignment horizontal="center"/>
    </xf>
    <xf numFmtId="166" fontId="19" fillId="0" borderId="28" xfId="4" applyNumberFormat="1" applyFont="1" applyFill="1" applyBorder="1" applyAlignment="1">
      <alignment horizontal="center"/>
    </xf>
    <xf numFmtId="0" fontId="19" fillId="3" borderId="52" xfId="4" applyFont="1" applyFill="1" applyBorder="1"/>
    <xf numFmtId="165" fontId="19" fillId="3" borderId="53" xfId="4" applyNumberFormat="1" applyFont="1" applyFill="1" applyBorder="1" applyAlignment="1">
      <alignment horizontal="center"/>
    </xf>
    <xf numFmtId="0" fontId="4" fillId="3" borderId="0" xfId="4" applyFont="1" applyFill="1" applyAlignment="1">
      <alignment horizontal="center"/>
    </xf>
    <xf numFmtId="0" fontId="0" fillId="3" borderId="0" xfId="4" applyFont="1" applyFill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8" fontId="7" fillId="3" borderId="13" xfId="5" applyNumberFormat="1" applyFont="1" applyFill="1" applyBorder="1" applyAlignment="1" applyProtection="1">
      <alignment horizontal="center"/>
      <protection locked="0"/>
    </xf>
    <xf numFmtId="168" fontId="7" fillId="3" borderId="16" xfId="5" applyNumberFormat="1" applyFont="1" applyFill="1" applyBorder="1" applyAlignment="1" applyProtection="1">
      <alignment horizontal="center"/>
      <protection locked="0"/>
    </xf>
    <xf numFmtId="167" fontId="7" fillId="3" borderId="16" xfId="5" applyNumberFormat="1" applyFont="1" applyFill="1" applyBorder="1" applyAlignment="1" applyProtection="1">
      <alignment horizontal="center"/>
      <protection locked="0"/>
    </xf>
    <xf numFmtId="167" fontId="7" fillId="3" borderId="20" xfId="5" applyNumberFormat="1" applyFont="1" applyFill="1" applyBorder="1" applyAlignment="1" applyProtection="1">
      <alignment horizontal="center"/>
      <protection locked="0"/>
    </xf>
    <xf numFmtId="0" fontId="20" fillId="0" borderId="0" xfId="4" applyFont="1" applyFill="1"/>
    <xf numFmtId="0" fontId="7" fillId="0" borderId="0" xfId="4" applyFont="1" applyFill="1"/>
    <xf numFmtId="0" fontId="7" fillId="0" borderId="0" xfId="4" applyFont="1" applyFill="1" applyAlignment="1">
      <alignment horizontal="right"/>
    </xf>
    <xf numFmtId="2" fontId="7" fillId="0" borderId="0" xfId="4" applyNumberFormat="1" applyFont="1" applyFill="1"/>
    <xf numFmtId="3" fontId="7" fillId="0" borderId="0" xfId="4" applyNumberFormat="1" applyFont="1" applyFill="1"/>
    <xf numFmtId="3" fontId="7" fillId="0" borderId="0" xfId="4" applyNumberFormat="1" applyFont="1" applyFill="1" applyAlignment="1"/>
    <xf numFmtId="0" fontId="30" fillId="5" borderId="41" xfId="4" applyFont="1" applyFill="1" applyBorder="1" applyAlignment="1">
      <alignment horizontal="left" vertical="center"/>
    </xf>
    <xf numFmtId="0" fontId="24" fillId="0" borderId="0" xfId="4" applyFont="1" applyFill="1"/>
    <xf numFmtId="0" fontId="31" fillId="0" borderId="0" xfId="4" applyFont="1" applyFill="1" applyAlignment="1">
      <alignment horizontal="center" wrapText="1"/>
    </xf>
    <xf numFmtId="0" fontId="31" fillId="0" borderId="0" xfId="4" applyFont="1" applyFill="1" applyAlignment="1">
      <alignment horizontal="center"/>
    </xf>
    <xf numFmtId="0" fontId="27" fillId="0" borderId="0" xfId="4" applyFont="1" applyFill="1"/>
    <xf numFmtId="0" fontId="24" fillId="2" borderId="0" xfId="6" applyFont="1" applyFill="1"/>
    <xf numFmtId="0" fontId="27" fillId="2" borderId="0" xfId="6" applyFont="1" applyFill="1" applyBorder="1"/>
    <xf numFmtId="0" fontId="24" fillId="3" borderId="0" xfId="6" applyFont="1" applyFill="1"/>
    <xf numFmtId="0" fontId="32" fillId="0" borderId="0" xfId="0" applyFont="1" applyAlignment="1">
      <alignment horizontal="center"/>
    </xf>
    <xf numFmtId="0" fontId="33" fillId="0" borderId="0" xfId="0" applyFont="1"/>
    <xf numFmtId="0" fontId="30" fillId="4" borderId="41" xfId="4" applyFont="1" applyFill="1" applyBorder="1" applyAlignment="1">
      <alignment horizontal="left" vertical="center"/>
    </xf>
    <xf numFmtId="0" fontId="30" fillId="4" borderId="40" xfId="4" applyFont="1" applyFill="1" applyBorder="1" applyAlignment="1">
      <alignment horizontal="left" vertical="center"/>
    </xf>
    <xf numFmtId="3" fontId="24" fillId="0" borderId="0" xfId="0" applyNumberFormat="1" applyFont="1"/>
    <xf numFmtId="0" fontId="30" fillId="5" borderId="40" xfId="4" applyFont="1" applyFill="1" applyBorder="1" applyAlignment="1">
      <alignment horizontal="left" vertical="center"/>
    </xf>
    <xf numFmtId="0" fontId="24" fillId="0" borderId="0" xfId="0" applyFont="1" applyAlignment="1">
      <alignment horizontal="right"/>
    </xf>
    <xf numFmtId="0" fontId="5" fillId="2" borderId="0" xfId="6" applyFont="1" applyFill="1" applyAlignment="1" applyProtection="1">
      <alignment horizontal="left"/>
      <protection locked="0"/>
    </xf>
    <xf numFmtId="172" fontId="7" fillId="0" borderId="39" xfId="0" applyNumberFormat="1" applyFont="1" applyBorder="1" applyAlignment="1">
      <alignment horizontal="right" indent="1"/>
    </xf>
    <xf numFmtId="0" fontId="20" fillId="0" borderId="0" xfId="0" applyFont="1" applyFill="1" applyBorder="1" applyAlignment="1">
      <alignment horizontal="left"/>
    </xf>
    <xf numFmtId="0" fontId="7" fillId="0" borderId="55" xfId="8" applyFont="1" applyFill="1" applyBorder="1"/>
    <xf numFmtId="0" fontId="7" fillId="0" borderId="56" xfId="8" applyFont="1" applyFill="1" applyBorder="1"/>
    <xf numFmtId="0" fontId="7" fillId="0" borderId="28" xfId="0" applyFont="1" applyBorder="1" applyAlignment="1">
      <alignment horizontal="right"/>
    </xf>
    <xf numFmtId="0" fontId="7" fillId="0" borderId="34" xfId="8" applyFont="1" applyFill="1" applyBorder="1"/>
    <xf numFmtId="0" fontId="7" fillId="0" borderId="45" xfId="8" applyFont="1" applyFill="1" applyBorder="1"/>
    <xf numFmtId="170" fontId="7" fillId="0" borderId="49" xfId="0" applyNumberFormat="1" applyFont="1" applyFill="1" applyBorder="1" applyAlignment="1">
      <alignment horizontal="right" indent="1"/>
    </xf>
    <xf numFmtId="172" fontId="7" fillId="0" borderId="58" xfId="0" applyNumberFormat="1" applyFont="1" applyBorder="1" applyAlignment="1">
      <alignment horizontal="right" indent="1"/>
    </xf>
    <xf numFmtId="0" fontId="30" fillId="6" borderId="54" xfId="4" applyFont="1" applyFill="1" applyBorder="1" applyAlignment="1">
      <alignment horizontal="left" vertical="center"/>
    </xf>
    <xf numFmtId="0" fontId="30" fillId="6" borderId="25" xfId="4" applyFont="1" applyFill="1" applyBorder="1" applyAlignment="1">
      <alignment horizontal="left" vertical="center"/>
    </xf>
    <xf numFmtId="170" fontId="7" fillId="0" borderId="55" xfId="8" applyNumberFormat="1" applyFont="1" applyFill="1" applyBorder="1" applyAlignment="1">
      <alignment horizontal="right" indent="1"/>
    </xf>
    <xf numFmtId="0" fontId="7" fillId="0" borderId="12" xfId="0" applyFont="1" applyBorder="1" applyAlignment="1">
      <alignment horizontal="right"/>
    </xf>
    <xf numFmtId="0" fontId="7" fillId="0" borderId="32" xfId="8" applyFont="1" applyFill="1" applyBorder="1"/>
    <xf numFmtId="0" fontId="7" fillId="0" borderId="43" xfId="8" applyFont="1" applyFill="1" applyBorder="1"/>
    <xf numFmtId="170" fontId="7" fillId="0" borderId="32" xfId="0" applyNumberFormat="1" applyFont="1" applyFill="1" applyBorder="1" applyAlignment="1">
      <alignment horizontal="right" indent="1"/>
    </xf>
    <xf numFmtId="172" fontId="7" fillId="0" borderId="15" xfId="0" applyNumberFormat="1" applyFont="1" applyBorder="1" applyAlignment="1">
      <alignment horizontal="right" indent="1"/>
    </xf>
    <xf numFmtId="0" fontId="7" fillId="0" borderId="61" xfId="0" applyFont="1" applyBorder="1" applyAlignment="1">
      <alignment horizontal="right"/>
    </xf>
    <xf numFmtId="0" fontId="7" fillId="0" borderId="62" xfId="8" applyFont="1" applyFill="1" applyBorder="1"/>
    <xf numFmtId="0" fontId="7" fillId="0" borderId="26" xfId="8" applyFont="1" applyFill="1" applyBorder="1"/>
    <xf numFmtId="170" fontId="7" fillId="0" borderId="62" xfId="0" applyNumberFormat="1" applyFont="1" applyFill="1" applyBorder="1" applyAlignment="1">
      <alignment horizontal="right" indent="1"/>
    </xf>
    <xf numFmtId="172" fontId="7" fillId="0" borderId="63" xfId="0" applyNumberFormat="1" applyFont="1" applyBorder="1" applyAlignment="1">
      <alignment horizontal="right" indent="1"/>
    </xf>
    <xf numFmtId="170" fontId="7" fillId="0" borderId="32" xfId="8" applyNumberFormat="1" applyFont="1" applyFill="1" applyBorder="1" applyAlignment="1">
      <alignment horizontal="right" indent="1"/>
    </xf>
    <xf numFmtId="170" fontId="7" fillId="0" borderId="34" xfId="8" applyNumberFormat="1" applyFont="1" applyFill="1" applyBorder="1" applyAlignment="1">
      <alignment horizontal="right" indent="1"/>
    </xf>
    <xf numFmtId="172" fontId="7" fillId="0" borderId="22" xfId="0" applyNumberFormat="1" applyFont="1" applyBorder="1" applyAlignment="1">
      <alignment horizontal="right" indent="1"/>
    </xf>
    <xf numFmtId="170" fontId="7" fillId="0" borderId="34" xfId="0" applyNumberFormat="1" applyFont="1" applyFill="1" applyBorder="1" applyAlignment="1">
      <alignment horizontal="right" indent="1"/>
    </xf>
    <xf numFmtId="3" fontId="7" fillId="0" borderId="49" xfId="0" applyNumberFormat="1" applyFont="1" applyBorder="1" applyAlignment="1">
      <alignment horizontal="right" indent="1"/>
    </xf>
    <xf numFmtId="3" fontId="7" fillId="0" borderId="50" xfId="0" applyNumberFormat="1" applyFont="1" applyBorder="1" applyAlignment="1">
      <alignment horizontal="right" indent="1"/>
    </xf>
    <xf numFmtId="3" fontId="7" fillId="0" borderId="58" xfId="0" applyNumberFormat="1" applyFont="1" applyBorder="1" applyAlignment="1">
      <alignment horizontal="right" indent="1"/>
    </xf>
    <xf numFmtId="3" fontId="7" fillId="0" borderId="62" xfId="0" applyNumberFormat="1" applyFont="1" applyBorder="1" applyAlignment="1">
      <alignment horizontal="right" indent="1"/>
    </xf>
    <xf numFmtId="3" fontId="7" fillId="0" borderId="3" xfId="0" applyNumberFormat="1" applyFont="1" applyBorder="1" applyAlignment="1">
      <alignment horizontal="right" indent="1"/>
    </xf>
    <xf numFmtId="3" fontId="7" fillId="0" borderId="63" xfId="0" applyNumberFormat="1" applyFont="1" applyBorder="1" applyAlignment="1">
      <alignment horizontal="right" indent="1"/>
    </xf>
    <xf numFmtId="3" fontId="7" fillId="0" borderId="55" xfId="0" applyNumberFormat="1" applyFont="1" applyBorder="1" applyAlignment="1">
      <alignment horizontal="right" indent="1"/>
    </xf>
    <xf numFmtId="3" fontId="7" fillId="0" borderId="57" xfId="0" applyNumberFormat="1" applyFont="1" applyBorder="1" applyAlignment="1">
      <alignment horizontal="right" indent="1"/>
    </xf>
    <xf numFmtId="3" fontId="7" fillId="0" borderId="39" xfId="0" applyNumberFormat="1" applyFont="1" applyBorder="1" applyAlignment="1">
      <alignment horizontal="right" indent="1"/>
    </xf>
    <xf numFmtId="0" fontId="3" fillId="0" borderId="45" xfId="0" applyFont="1" applyBorder="1" applyAlignment="1">
      <alignment horizontal="center" vertical="center" wrapText="1"/>
    </xf>
    <xf numFmtId="169" fontId="7" fillId="0" borderId="32" xfId="0" applyNumberFormat="1" applyFont="1" applyBorder="1" applyAlignment="1">
      <alignment horizontal="right" indent="1"/>
    </xf>
    <xf numFmtId="171" fontId="7" fillId="0" borderId="15" xfId="0" applyNumberFormat="1" applyFont="1" applyBorder="1" applyAlignment="1">
      <alignment horizontal="right" vertical="center" indent="1"/>
    </xf>
    <xf numFmtId="171" fontId="7" fillId="0" borderId="15" xfId="0" applyNumberFormat="1" applyFont="1" applyBorder="1" applyAlignment="1">
      <alignment horizontal="right" indent="1"/>
    </xf>
    <xf numFmtId="169" fontId="7" fillId="0" borderId="62" xfId="0" applyNumberFormat="1" applyFont="1" applyBorder="1" applyAlignment="1">
      <alignment horizontal="right" indent="1"/>
    </xf>
    <xf numFmtId="171" fontId="7" fillId="0" borderId="63" xfId="0" applyNumberFormat="1" applyFont="1" applyBorder="1" applyAlignment="1">
      <alignment horizontal="right" vertical="center" indent="1"/>
    </xf>
    <xf numFmtId="171" fontId="7" fillId="0" borderId="63" xfId="0" applyNumberFormat="1" applyFont="1" applyBorder="1" applyAlignment="1">
      <alignment horizontal="right" indent="1"/>
    </xf>
    <xf numFmtId="169" fontId="7" fillId="0" borderId="49" xfId="0" applyNumberFormat="1" applyFont="1" applyBorder="1" applyAlignment="1">
      <alignment horizontal="right" indent="1"/>
    </xf>
    <xf numFmtId="171" fontId="7" fillId="0" borderId="58" xfId="0" applyNumberFormat="1" applyFont="1" applyBorder="1" applyAlignment="1">
      <alignment horizontal="right" vertical="center" indent="1"/>
    </xf>
    <xf numFmtId="171" fontId="7" fillId="0" borderId="58" xfId="0" applyNumberFormat="1" applyFont="1" applyBorder="1" applyAlignment="1">
      <alignment horizontal="right" indent="1"/>
    </xf>
    <xf numFmtId="169" fontId="7" fillId="0" borderId="55" xfId="0" applyNumberFormat="1" applyFont="1" applyBorder="1" applyAlignment="1">
      <alignment horizontal="right" indent="1"/>
    </xf>
    <xf numFmtId="171" fontId="7" fillId="0" borderId="39" xfId="0" applyNumberFormat="1" applyFont="1" applyBorder="1" applyAlignment="1">
      <alignment horizontal="right" vertical="center" indent="1"/>
    </xf>
    <xf numFmtId="171" fontId="7" fillId="0" borderId="39" xfId="0" applyNumberFormat="1" applyFont="1" applyBorder="1" applyAlignment="1">
      <alignment horizontal="right" indent="1"/>
    </xf>
    <xf numFmtId="0" fontId="18" fillId="5" borderId="41" xfId="4" applyFont="1" applyFill="1" applyBorder="1" applyAlignment="1">
      <alignment horizontal="left" vertical="center"/>
    </xf>
    <xf numFmtId="0" fontId="18" fillId="6" borderId="54" xfId="4" applyFont="1" applyFill="1" applyBorder="1" applyAlignment="1">
      <alignment horizontal="left" vertical="center"/>
    </xf>
    <xf numFmtId="0" fontId="18" fillId="4" borderId="29" xfId="4" applyFont="1" applyFill="1" applyBorder="1" applyAlignment="1">
      <alignment horizontal="left" vertical="center"/>
    </xf>
    <xf numFmtId="0" fontId="18" fillId="4" borderId="41" xfId="4" applyFont="1" applyFill="1" applyBorder="1" applyAlignment="1">
      <alignment horizontal="left" vertical="center"/>
    </xf>
    <xf numFmtId="0" fontId="18" fillId="5" borderId="32" xfId="4" applyFont="1" applyFill="1" applyBorder="1" applyAlignment="1">
      <alignment horizontal="left" vertical="center"/>
    </xf>
    <xf numFmtId="0" fontId="18" fillId="5" borderId="43" xfId="4" applyFont="1" applyFill="1" applyBorder="1" applyAlignment="1">
      <alignment horizontal="left" vertical="center"/>
    </xf>
    <xf numFmtId="0" fontId="18" fillId="6" borderId="59" xfId="4" applyFont="1" applyFill="1" applyBorder="1" applyAlignment="1">
      <alignment horizontal="left" vertical="center"/>
    </xf>
    <xf numFmtId="0" fontId="18" fillId="6" borderId="60" xfId="4" applyFont="1" applyFill="1" applyBorder="1" applyAlignment="1">
      <alignment horizontal="left" vertical="center"/>
    </xf>
    <xf numFmtId="0" fontId="0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4" fillId="0" borderId="0" xfId="4" applyFont="1" applyFill="1" applyAlignment="1">
      <alignment horizontal="center"/>
    </xf>
    <xf numFmtId="0" fontId="18" fillId="3" borderId="12" xfId="4" applyFont="1" applyFill="1" applyBorder="1" applyAlignment="1">
      <alignment horizontal="center" vertical="center" wrapText="1"/>
    </xf>
    <xf numFmtId="0" fontId="18" fillId="3" borderId="8" xfId="4" applyFont="1" applyFill="1" applyBorder="1" applyAlignment="1">
      <alignment horizontal="center" vertical="center"/>
    </xf>
    <xf numFmtId="0" fontId="3" fillId="3" borderId="4" xfId="4" applyFont="1" applyFill="1" applyBorder="1" applyAlignment="1">
      <alignment horizontal="center"/>
    </xf>
    <xf numFmtId="0" fontId="3" fillId="3" borderId="5" xfId="4" applyFont="1" applyFill="1" applyBorder="1" applyAlignment="1">
      <alignment horizontal="center"/>
    </xf>
    <xf numFmtId="0" fontId="9" fillId="3" borderId="24" xfId="4" applyFont="1" applyFill="1" applyBorder="1" applyAlignment="1">
      <alignment horizontal="center" vertical="center" wrapText="1"/>
    </xf>
    <xf numFmtId="0" fontId="9" fillId="3" borderId="28" xfId="4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</cellXfs>
  <cellStyles count="9">
    <cellStyle name="Hypertextový odkaz" xfId="1" builtinId="8"/>
    <cellStyle name="normální" xfId="0" builtinId="0"/>
    <cellStyle name="normální 2" xfId="8"/>
    <cellStyle name="normální_16-01-M004 Ekologie a ochrana přírody" xfId="2"/>
    <cellStyle name="normální_23-41-M001 Strojírenství" xfId="7"/>
    <cellStyle name="normální_26-43-L001 - Mechanik elektronik" xfId="3"/>
    <cellStyle name="normální_Gym 4leté-06-05" xfId="4"/>
    <cellStyle name="normální_Gym víceleté (nižší stupeň 8leté)-06-05" xfId="5"/>
    <cellStyle name="normální_Gym víceleté (vyšší stupeň 8leté)-06-05" xfId="6"/>
  </cellStyles>
  <dxfs count="100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760000"/>
      <color rgb="FF264264"/>
      <color rgb="FF2E507A"/>
      <color rgb="FF376092"/>
      <color rgb="FF8A0000"/>
      <color rgb="FF85A7D1"/>
      <color rgb="FFC2D3E8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Mechanik seřizovač  23-45-L/001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'2345L001 Mechanik seřizovač'!$A$8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'2345L001 Mechanik seřizovač'!$B$35:$P$35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seřizovač'!$B$189:$P$189</c:f>
              <c:numCache>
                <c:formatCode>#,##0</c:formatCode>
                <c:ptCount val="15"/>
                <c:pt idx="0">
                  <c:v>64203</c:v>
                </c:pt>
                <c:pt idx="1">
                  <c:v>34668</c:v>
                </c:pt>
                <c:pt idx="2">
                  <c:v>33932</c:v>
                </c:pt>
                <c:pt idx="3">
                  <c:v>31143</c:v>
                </c:pt>
                <c:pt idx="4">
                  <c:v>0</c:v>
                </c:pt>
                <c:pt idx="5">
                  <c:v>32070</c:v>
                </c:pt>
                <c:pt idx="6">
                  <c:v>33578</c:v>
                </c:pt>
                <c:pt idx="7">
                  <c:v>37318</c:v>
                </c:pt>
                <c:pt idx="8">
                  <c:v>35011</c:v>
                </c:pt>
                <c:pt idx="9">
                  <c:v>35255</c:v>
                </c:pt>
                <c:pt idx="10">
                  <c:v>32581</c:v>
                </c:pt>
                <c:pt idx="11">
                  <c:v>34954</c:v>
                </c:pt>
                <c:pt idx="12">
                  <c:v>35411</c:v>
                </c:pt>
                <c:pt idx="13">
                  <c:v>34715</c:v>
                </c:pt>
                <c:pt idx="14">
                  <c:v>36526</c:v>
                </c:pt>
              </c:numCache>
            </c:numRef>
          </c:val>
        </c:ser>
        <c:dLbls>
          <c:showVal val="1"/>
        </c:dLbls>
        <c:gapWidth val="60"/>
        <c:axId val="145453440"/>
        <c:axId val="168993536"/>
      </c:barChart>
      <c:lineChart>
        <c:grouping val="standard"/>
        <c:ser>
          <c:idx val="0"/>
          <c:order val="1"/>
          <c:tx>
            <c:strRef>
              <c:f>'2345L001 Mechanik seřizovač'!$A$16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319E-2"/>
                  <c:y val="-5.149222617980642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'2345L001 Mechanik seřizovač'!$B$35:$P$35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seřizovač'!$B$190:$P$190</c:f>
              <c:numCache>
                <c:formatCode>#,##0</c:formatCode>
                <c:ptCount val="15"/>
                <c:pt idx="0">
                  <c:v>65250</c:v>
                </c:pt>
                <c:pt idx="1">
                  <c:v>35924</c:v>
                </c:pt>
                <c:pt idx="2">
                  <c:v>34333</c:v>
                </c:pt>
                <c:pt idx="3">
                  <c:v>31950</c:v>
                </c:pt>
                <c:pt idx="4">
                  <c:v>0</c:v>
                </c:pt>
                <c:pt idx="5">
                  <c:v>32442</c:v>
                </c:pt>
                <c:pt idx="6">
                  <c:v>31660</c:v>
                </c:pt>
                <c:pt idx="7">
                  <c:v>36178</c:v>
                </c:pt>
                <c:pt idx="8">
                  <c:v>35649</c:v>
                </c:pt>
                <c:pt idx="9">
                  <c:v>35646</c:v>
                </c:pt>
                <c:pt idx="10">
                  <c:v>33220</c:v>
                </c:pt>
                <c:pt idx="11">
                  <c:v>34522</c:v>
                </c:pt>
                <c:pt idx="12">
                  <c:v>32665</c:v>
                </c:pt>
                <c:pt idx="13">
                  <c:v>33998</c:v>
                </c:pt>
                <c:pt idx="14">
                  <c:v>36418</c:v>
                </c:pt>
              </c:numCache>
            </c:numRef>
          </c:val>
        </c:ser>
        <c:dLbls>
          <c:showVal val="1"/>
        </c:dLbls>
        <c:marker val="1"/>
        <c:axId val="145453440"/>
        <c:axId val="168993536"/>
      </c:lineChart>
      <c:catAx>
        <c:axId val="145453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2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8993536"/>
        <c:crossesAt val="0"/>
        <c:lblAlgn val="ctr"/>
        <c:lblOffset val="100"/>
        <c:tickLblSkip val="1"/>
        <c:tickMarkSkip val="1"/>
      </c:catAx>
      <c:valAx>
        <c:axId val="168993536"/>
        <c:scaling>
          <c:orientation val="minMax"/>
          <c:max val="7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45453440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Autotronik  39-41-L/01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56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'3941L01 Autotronik'!$A$8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'3941L01 Autotronik'!$B$35:$P$35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Autotronik'!$B$189:$P$189</c:f>
              <c:numCache>
                <c:formatCode>#,##0</c:formatCode>
                <c:ptCount val="15"/>
                <c:pt idx="0">
                  <c:v>44237</c:v>
                </c:pt>
                <c:pt idx="1">
                  <c:v>35969</c:v>
                </c:pt>
                <c:pt idx="2">
                  <c:v>37568</c:v>
                </c:pt>
                <c:pt idx="3">
                  <c:v>28988</c:v>
                </c:pt>
                <c:pt idx="4">
                  <c:v>28304</c:v>
                </c:pt>
                <c:pt idx="5">
                  <c:v>33704</c:v>
                </c:pt>
                <c:pt idx="6">
                  <c:v>29261</c:v>
                </c:pt>
                <c:pt idx="7">
                  <c:v>34751</c:v>
                </c:pt>
                <c:pt idx="8">
                  <c:v>34404</c:v>
                </c:pt>
                <c:pt idx="9">
                  <c:v>37839</c:v>
                </c:pt>
                <c:pt idx="10">
                  <c:v>30077</c:v>
                </c:pt>
                <c:pt idx="11">
                  <c:v>35546</c:v>
                </c:pt>
                <c:pt idx="12">
                  <c:v>32557</c:v>
                </c:pt>
                <c:pt idx="13">
                  <c:v>32064</c:v>
                </c:pt>
                <c:pt idx="14">
                  <c:v>33948</c:v>
                </c:pt>
              </c:numCache>
            </c:numRef>
          </c:val>
        </c:ser>
        <c:dLbls>
          <c:showVal val="1"/>
        </c:dLbls>
        <c:gapWidth val="60"/>
        <c:axId val="60966400"/>
        <c:axId val="60968320"/>
      </c:barChart>
      <c:lineChart>
        <c:grouping val="standard"/>
        <c:ser>
          <c:idx val="0"/>
          <c:order val="1"/>
          <c:tx>
            <c:strRef>
              <c:f>'3941L01 Autotronik'!$A$16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392E-2"/>
                  <c:y val="-5.149222617980651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'3941L01 Autotronik'!$B$35:$P$35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Autotronik'!$B$190:$P$190</c:f>
              <c:numCache>
                <c:formatCode>#,##0</c:formatCode>
                <c:ptCount val="15"/>
                <c:pt idx="0">
                  <c:v>45325</c:v>
                </c:pt>
                <c:pt idx="1">
                  <c:v>37288</c:v>
                </c:pt>
                <c:pt idx="2">
                  <c:v>37970</c:v>
                </c:pt>
                <c:pt idx="3">
                  <c:v>31914</c:v>
                </c:pt>
                <c:pt idx="4">
                  <c:v>31329</c:v>
                </c:pt>
                <c:pt idx="5">
                  <c:v>34087</c:v>
                </c:pt>
                <c:pt idx="6">
                  <c:v>27986</c:v>
                </c:pt>
                <c:pt idx="7">
                  <c:v>35451</c:v>
                </c:pt>
                <c:pt idx="8">
                  <c:v>31749</c:v>
                </c:pt>
                <c:pt idx="9">
                  <c:v>38230</c:v>
                </c:pt>
                <c:pt idx="10">
                  <c:v>31614</c:v>
                </c:pt>
                <c:pt idx="11">
                  <c:v>35117</c:v>
                </c:pt>
                <c:pt idx="12">
                  <c:v>31267</c:v>
                </c:pt>
                <c:pt idx="13">
                  <c:v>32733</c:v>
                </c:pt>
                <c:pt idx="14">
                  <c:v>34433</c:v>
                </c:pt>
              </c:numCache>
            </c:numRef>
          </c:val>
        </c:ser>
        <c:dLbls>
          <c:showVal val="1"/>
        </c:dLbls>
        <c:marker val="1"/>
        <c:axId val="60966400"/>
        <c:axId val="60968320"/>
      </c:lineChart>
      <c:catAx>
        <c:axId val="60966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63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968320"/>
        <c:crossesAt val="0"/>
        <c:lblAlgn val="ctr"/>
        <c:lblOffset val="100"/>
        <c:tickLblSkip val="1"/>
        <c:tickMarkSkip val="1"/>
      </c:catAx>
      <c:valAx>
        <c:axId val="60968320"/>
        <c:scaling>
          <c:orientation val="minMax"/>
          <c:max val="7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04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966400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Autotronik  39-41-L/01 -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'3941L01 Autotronik'!$A$14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'3941L01 Autotronik'!$B$35:$P$35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Autotronik'!$B$14:$P$14</c:f>
              <c:numCache>
                <c:formatCode>#,##0</c:formatCode>
                <c:ptCount val="15"/>
                <c:pt idx="0">
                  <c:v>3400</c:v>
                </c:pt>
                <c:pt idx="1">
                  <c:v>3133</c:v>
                </c:pt>
                <c:pt idx="2">
                  <c:v>2464</c:v>
                </c:pt>
                <c:pt idx="3">
                  <c:v>2471</c:v>
                </c:pt>
                <c:pt idx="4">
                  <c:v>2479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2816</c:v>
                </c:pt>
              </c:numCache>
            </c:numRef>
          </c:val>
        </c:ser>
        <c:ser>
          <c:idx val="0"/>
          <c:order val="1"/>
          <c:tx>
            <c:strRef>
              <c:f>'3941L01 Autotronik'!$A$13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'3941L01 Autotronik'!$B$35:$P$35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Autotronik'!$B$13:$P$13</c:f>
              <c:numCache>
                <c:formatCode>#,##0</c:formatCode>
                <c:ptCount val="15"/>
                <c:pt idx="0">
                  <c:v>26269</c:v>
                </c:pt>
                <c:pt idx="1">
                  <c:v>19026</c:v>
                </c:pt>
                <c:pt idx="2">
                  <c:v>18631</c:v>
                </c:pt>
                <c:pt idx="3">
                  <c:v>14878</c:v>
                </c:pt>
                <c:pt idx="4">
                  <c:v>16182</c:v>
                </c:pt>
                <c:pt idx="5">
                  <c:v>18613</c:v>
                </c:pt>
                <c:pt idx="6">
                  <c:v>12665</c:v>
                </c:pt>
                <c:pt idx="7">
                  <c:v>18750</c:v>
                </c:pt>
                <c:pt idx="8">
                  <c:v>17792</c:v>
                </c:pt>
                <c:pt idx="9">
                  <c:v>19290</c:v>
                </c:pt>
                <c:pt idx="10">
                  <c:v>14887</c:v>
                </c:pt>
                <c:pt idx="11">
                  <c:v>18284</c:v>
                </c:pt>
                <c:pt idx="12">
                  <c:v>15963</c:v>
                </c:pt>
                <c:pt idx="13">
                  <c:v>18445</c:v>
                </c:pt>
                <c:pt idx="14">
                  <c:v>17834</c:v>
                </c:pt>
              </c:numCache>
            </c:numRef>
          </c:val>
        </c:ser>
        <c:gapWidth val="62"/>
        <c:overlap val="100"/>
        <c:axId val="60988800"/>
        <c:axId val="60999552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'3941L01 Autotronik'!$B$7:$P$7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Autotronik'!$B$22:$P$22</c:f>
              <c:numCache>
                <c:formatCode>#,##0</c:formatCode>
                <c:ptCount val="15"/>
                <c:pt idx="0">
                  <c:v>3803</c:v>
                </c:pt>
                <c:pt idx="1">
                  <c:v>3257</c:v>
                </c:pt>
                <c:pt idx="2">
                  <c:v>2622</c:v>
                </c:pt>
                <c:pt idx="3">
                  <c:v>2745</c:v>
                </c:pt>
                <c:pt idx="4">
                  <c:v>2692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2894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'3941L01 Autotronik'!$B$7:$P$7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Autotronik'!$B$21:$P$21</c:f>
              <c:numCache>
                <c:formatCode>#,##0</c:formatCode>
                <c:ptCount val="15"/>
                <c:pt idx="0">
                  <c:v>26269</c:v>
                </c:pt>
                <c:pt idx="1">
                  <c:v>19798</c:v>
                </c:pt>
                <c:pt idx="2">
                  <c:v>18632</c:v>
                </c:pt>
                <c:pt idx="3">
                  <c:v>16338</c:v>
                </c:pt>
                <c:pt idx="4">
                  <c:v>18086</c:v>
                </c:pt>
                <c:pt idx="5">
                  <c:v>18548</c:v>
                </c:pt>
                <c:pt idx="6">
                  <c:v>12514</c:v>
                </c:pt>
                <c:pt idx="7">
                  <c:v>19231</c:v>
                </c:pt>
                <c:pt idx="8">
                  <c:v>14989</c:v>
                </c:pt>
                <c:pt idx="9">
                  <c:v>18986</c:v>
                </c:pt>
                <c:pt idx="10">
                  <c:v>15976</c:v>
                </c:pt>
                <c:pt idx="11">
                  <c:v>18317</c:v>
                </c:pt>
                <c:pt idx="12">
                  <c:v>15467</c:v>
                </c:pt>
                <c:pt idx="13">
                  <c:v>18475</c:v>
                </c:pt>
                <c:pt idx="14">
                  <c:v>17973</c:v>
                </c:pt>
              </c:numCache>
            </c:numRef>
          </c:val>
        </c:ser>
        <c:marker val="1"/>
        <c:axId val="60988800"/>
        <c:axId val="60999552"/>
      </c:lineChart>
      <c:catAx>
        <c:axId val="60988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99552"/>
        <c:crossesAt val="0"/>
        <c:auto val="1"/>
        <c:lblAlgn val="ctr"/>
        <c:lblOffset val="100"/>
      </c:catAx>
      <c:valAx>
        <c:axId val="60999552"/>
        <c:scaling>
          <c:orientation val="minMax"/>
          <c:max val="42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8880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76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Autotronik  39-41-L/01 -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'3941L01 Autotronik'!$A$42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'3941L01 Autotronik'!$B$35:$P$35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Autotronik'!$B$42:$P$42</c:f>
              <c:numCache>
                <c:formatCode>#,##0</c:formatCode>
                <c:ptCount val="15"/>
                <c:pt idx="0">
                  <c:v>5774</c:v>
                </c:pt>
                <c:pt idx="1">
                  <c:v>5270</c:v>
                </c:pt>
                <c:pt idx="2">
                  <c:v>3800</c:v>
                </c:pt>
                <c:pt idx="3">
                  <c:v>3920</c:v>
                </c:pt>
                <c:pt idx="4">
                  <c:v>2904</c:v>
                </c:pt>
                <c:pt idx="5">
                  <c:v>5053</c:v>
                </c:pt>
                <c:pt idx="6">
                  <c:v>4833</c:v>
                </c:pt>
                <c:pt idx="7">
                  <c:v>4688</c:v>
                </c:pt>
                <c:pt idx="8">
                  <c:v>4713</c:v>
                </c:pt>
                <c:pt idx="9">
                  <c:v>3940</c:v>
                </c:pt>
                <c:pt idx="10">
                  <c:v>4558</c:v>
                </c:pt>
                <c:pt idx="11">
                  <c:v>4869</c:v>
                </c:pt>
                <c:pt idx="12">
                  <c:v>3516</c:v>
                </c:pt>
                <c:pt idx="13">
                  <c:v>3234</c:v>
                </c:pt>
                <c:pt idx="14">
                  <c:v>4362</c:v>
                </c:pt>
              </c:numCache>
            </c:numRef>
          </c:val>
        </c:ser>
        <c:ser>
          <c:idx val="0"/>
          <c:order val="1"/>
          <c:tx>
            <c:strRef>
              <c:f>'3941L01 Autotronik'!$A$41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'3941L01 Autotronik'!$B$35:$P$35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Autotronik'!$B$41:$P$41</c:f>
              <c:numCache>
                <c:formatCode>#,##0</c:formatCode>
                <c:ptCount val="15"/>
                <c:pt idx="0">
                  <c:v>8794</c:v>
                </c:pt>
                <c:pt idx="1">
                  <c:v>8540</c:v>
                </c:pt>
                <c:pt idx="2">
                  <c:v>12673</c:v>
                </c:pt>
                <c:pt idx="3">
                  <c:v>7719</c:v>
                </c:pt>
                <c:pt idx="4">
                  <c:v>6739</c:v>
                </c:pt>
                <c:pt idx="5">
                  <c:v>8418</c:v>
                </c:pt>
                <c:pt idx="6">
                  <c:v>8672</c:v>
                </c:pt>
                <c:pt idx="7">
                  <c:v>8536</c:v>
                </c:pt>
                <c:pt idx="8">
                  <c:v>8472</c:v>
                </c:pt>
                <c:pt idx="9">
                  <c:v>11925</c:v>
                </c:pt>
                <c:pt idx="10">
                  <c:v>7645</c:v>
                </c:pt>
                <c:pt idx="11">
                  <c:v>9487</c:v>
                </c:pt>
                <c:pt idx="12">
                  <c:v>9562</c:v>
                </c:pt>
                <c:pt idx="13">
                  <c:v>7917</c:v>
                </c:pt>
                <c:pt idx="14">
                  <c:v>8936</c:v>
                </c:pt>
              </c:numCache>
            </c:numRef>
          </c:val>
        </c:ser>
        <c:gapWidth val="62"/>
        <c:overlap val="100"/>
        <c:axId val="61023744"/>
        <c:axId val="61046784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'3941L01 Autotronik'!$B$7:$P$7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Autotronik'!$B$50:$P$50</c:f>
              <c:numCache>
                <c:formatCode>#,##0</c:formatCode>
                <c:ptCount val="15"/>
                <c:pt idx="0">
                  <c:v>6459</c:v>
                </c:pt>
                <c:pt idx="1">
                  <c:v>5479</c:v>
                </c:pt>
                <c:pt idx="2">
                  <c:v>4043</c:v>
                </c:pt>
                <c:pt idx="3">
                  <c:v>4356</c:v>
                </c:pt>
                <c:pt idx="4">
                  <c:v>2968</c:v>
                </c:pt>
                <c:pt idx="5">
                  <c:v>5567</c:v>
                </c:pt>
                <c:pt idx="6">
                  <c:v>4876</c:v>
                </c:pt>
                <c:pt idx="7">
                  <c:v>4688</c:v>
                </c:pt>
                <c:pt idx="8">
                  <c:v>4887</c:v>
                </c:pt>
                <c:pt idx="9">
                  <c:v>4354</c:v>
                </c:pt>
                <c:pt idx="10">
                  <c:v>4509</c:v>
                </c:pt>
                <c:pt idx="11">
                  <c:v>4554</c:v>
                </c:pt>
                <c:pt idx="12">
                  <c:v>4615</c:v>
                </c:pt>
                <c:pt idx="13">
                  <c:v>3574</c:v>
                </c:pt>
                <c:pt idx="14">
                  <c:v>4638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'3941L01 Autotronik'!$B$7:$P$7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'3941L01 Autotronik'!$B$49:$P$49</c:f>
              <c:numCache>
                <c:formatCode>#,##0</c:formatCode>
                <c:ptCount val="15"/>
                <c:pt idx="0">
                  <c:v>8794</c:v>
                </c:pt>
                <c:pt idx="1">
                  <c:v>8754</c:v>
                </c:pt>
                <c:pt idx="2">
                  <c:v>12673</c:v>
                </c:pt>
                <c:pt idx="3">
                  <c:v>8475</c:v>
                </c:pt>
                <c:pt idx="4">
                  <c:v>7583</c:v>
                </c:pt>
                <c:pt idx="5">
                  <c:v>8187</c:v>
                </c:pt>
                <c:pt idx="6">
                  <c:v>7478</c:v>
                </c:pt>
                <c:pt idx="7">
                  <c:v>8755</c:v>
                </c:pt>
                <c:pt idx="8">
                  <c:v>8319</c:v>
                </c:pt>
                <c:pt idx="9">
                  <c:v>11925</c:v>
                </c:pt>
                <c:pt idx="10">
                  <c:v>8174</c:v>
                </c:pt>
                <c:pt idx="11">
                  <c:v>9483</c:v>
                </c:pt>
                <c:pt idx="12">
                  <c:v>8431</c:v>
                </c:pt>
                <c:pt idx="13">
                  <c:v>7957</c:v>
                </c:pt>
                <c:pt idx="14">
                  <c:v>8928</c:v>
                </c:pt>
              </c:numCache>
            </c:numRef>
          </c:val>
        </c:ser>
        <c:marker val="1"/>
        <c:axId val="61023744"/>
        <c:axId val="61046784"/>
      </c:lineChart>
      <c:catAx>
        <c:axId val="61023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046784"/>
        <c:crossesAt val="0"/>
        <c:auto val="1"/>
        <c:lblAlgn val="ctr"/>
        <c:lblOffset val="100"/>
      </c:catAx>
      <c:valAx>
        <c:axId val="6104678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02374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43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Obchodník  66-41-L/008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'6641L008 Obchodník'!$A$8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'6641L008 Obchodník'!$B$35:$P$35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Obchodník'!$B$189:$P$189</c:f>
              <c:numCache>
                <c:formatCode>#,##0</c:formatCode>
                <c:ptCount val="15"/>
                <c:pt idx="0">
                  <c:v>32167</c:v>
                </c:pt>
                <c:pt idx="1">
                  <c:v>30699</c:v>
                </c:pt>
                <c:pt idx="2">
                  <c:v>30579</c:v>
                </c:pt>
                <c:pt idx="3">
                  <c:v>30800</c:v>
                </c:pt>
                <c:pt idx="4">
                  <c:v>36410</c:v>
                </c:pt>
                <c:pt idx="5">
                  <c:v>30173</c:v>
                </c:pt>
                <c:pt idx="6">
                  <c:v>34182</c:v>
                </c:pt>
                <c:pt idx="7">
                  <c:v>31002</c:v>
                </c:pt>
                <c:pt idx="8">
                  <c:v>30314</c:v>
                </c:pt>
                <c:pt idx="9">
                  <c:v>31973</c:v>
                </c:pt>
                <c:pt idx="10">
                  <c:v>32584</c:v>
                </c:pt>
                <c:pt idx="11">
                  <c:v>32595</c:v>
                </c:pt>
                <c:pt idx="12">
                  <c:v>35296</c:v>
                </c:pt>
                <c:pt idx="13">
                  <c:v>33197</c:v>
                </c:pt>
                <c:pt idx="14">
                  <c:v>32284</c:v>
                </c:pt>
              </c:numCache>
            </c:numRef>
          </c:val>
        </c:ser>
        <c:dLbls>
          <c:showVal val="1"/>
        </c:dLbls>
        <c:gapWidth val="60"/>
        <c:axId val="61176448"/>
        <c:axId val="61190912"/>
      </c:barChart>
      <c:lineChart>
        <c:grouping val="standard"/>
        <c:ser>
          <c:idx val="0"/>
          <c:order val="1"/>
          <c:tx>
            <c:strRef>
              <c:f>'6641L008 Obchodník'!$A$16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409E-2"/>
                  <c:y val="-5.149222617980654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'6641L008 Obchodník'!$B$35:$P$35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Obchodník'!$B$190:$P$190</c:f>
              <c:numCache>
                <c:formatCode>#,##0</c:formatCode>
                <c:ptCount val="15"/>
                <c:pt idx="0">
                  <c:v>33323</c:v>
                </c:pt>
                <c:pt idx="1">
                  <c:v>31840</c:v>
                </c:pt>
                <c:pt idx="2">
                  <c:v>30878</c:v>
                </c:pt>
                <c:pt idx="3">
                  <c:v>31605</c:v>
                </c:pt>
                <c:pt idx="4">
                  <c:v>34169</c:v>
                </c:pt>
                <c:pt idx="5">
                  <c:v>30403</c:v>
                </c:pt>
                <c:pt idx="6">
                  <c:v>32861</c:v>
                </c:pt>
                <c:pt idx="7">
                  <c:v>30994</c:v>
                </c:pt>
                <c:pt idx="8">
                  <c:v>30726</c:v>
                </c:pt>
                <c:pt idx="9">
                  <c:v>32199</c:v>
                </c:pt>
                <c:pt idx="10">
                  <c:v>31172</c:v>
                </c:pt>
                <c:pt idx="11">
                  <c:v>32293</c:v>
                </c:pt>
                <c:pt idx="12">
                  <c:v>30926</c:v>
                </c:pt>
                <c:pt idx="13">
                  <c:v>33857</c:v>
                </c:pt>
                <c:pt idx="14">
                  <c:v>31946</c:v>
                </c:pt>
              </c:numCache>
            </c:numRef>
          </c:val>
        </c:ser>
        <c:dLbls>
          <c:showVal val="1"/>
        </c:dLbls>
        <c:marker val="1"/>
        <c:axId val="61176448"/>
        <c:axId val="61190912"/>
      </c:lineChart>
      <c:catAx>
        <c:axId val="61176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190912"/>
        <c:crossesAt val="0"/>
        <c:lblAlgn val="ctr"/>
        <c:lblOffset val="100"/>
        <c:tickLblSkip val="1"/>
        <c:tickMarkSkip val="1"/>
      </c:catAx>
      <c:valAx>
        <c:axId val="61190912"/>
        <c:scaling>
          <c:orientation val="minMax"/>
          <c:max val="7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2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176448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Obchodník  66-41-L/008 -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'6641L008 Obchodník'!$A$14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'6641L008 Obchodník'!$B$35:$P$35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Obchodník'!$B$14:$P$14</c:f>
              <c:numCache>
                <c:formatCode>#,##0</c:formatCode>
                <c:ptCount val="15"/>
                <c:pt idx="0">
                  <c:v>4152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3243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2918</c:v>
                </c:pt>
              </c:numCache>
            </c:numRef>
          </c:val>
        </c:ser>
        <c:ser>
          <c:idx val="0"/>
          <c:order val="1"/>
          <c:tx>
            <c:strRef>
              <c:f>'6641L008 Obchodník'!$A$13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'6641L008 Obchodník'!$B$35:$P$35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Obchodník'!$B$13:$P$13</c:f>
              <c:numCache>
                <c:formatCode>#,##0</c:formatCode>
                <c:ptCount val="15"/>
                <c:pt idx="0">
                  <c:v>14326</c:v>
                </c:pt>
                <c:pt idx="1">
                  <c:v>18075</c:v>
                </c:pt>
                <c:pt idx="2">
                  <c:v>18631</c:v>
                </c:pt>
                <c:pt idx="3">
                  <c:v>19219</c:v>
                </c:pt>
                <c:pt idx="4">
                  <c:v>28291</c:v>
                </c:pt>
                <c:pt idx="5">
                  <c:v>18613</c:v>
                </c:pt>
                <c:pt idx="6">
                  <c:v>21430</c:v>
                </c:pt>
                <c:pt idx="7">
                  <c:v>18489</c:v>
                </c:pt>
                <c:pt idx="8">
                  <c:v>19171</c:v>
                </c:pt>
                <c:pt idx="9">
                  <c:v>22920</c:v>
                </c:pt>
                <c:pt idx="10">
                  <c:v>19463</c:v>
                </c:pt>
                <c:pt idx="11">
                  <c:v>19356</c:v>
                </c:pt>
                <c:pt idx="12">
                  <c:v>22073</c:v>
                </c:pt>
                <c:pt idx="13">
                  <c:v>22772</c:v>
                </c:pt>
                <c:pt idx="14">
                  <c:v>20202</c:v>
                </c:pt>
              </c:numCache>
            </c:numRef>
          </c:val>
        </c:ser>
        <c:gapWidth val="62"/>
        <c:overlap val="100"/>
        <c:axId val="61223680"/>
        <c:axId val="61225984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'6641L008 Obchodník'!$B$7:$P$7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Obchodník'!$B$22:$P$22</c:f>
              <c:numCache>
                <c:formatCode>#,##0</c:formatCode>
                <c:ptCount val="15"/>
                <c:pt idx="0">
                  <c:v>4644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3338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2993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'6641L008 Obchodník'!$B$7:$P$7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Obchodník'!$B$21:$P$21</c:f>
              <c:numCache>
                <c:formatCode>#,##0</c:formatCode>
                <c:ptCount val="15"/>
                <c:pt idx="0">
                  <c:v>14326</c:v>
                </c:pt>
                <c:pt idx="1">
                  <c:v>18808</c:v>
                </c:pt>
                <c:pt idx="2">
                  <c:v>18632</c:v>
                </c:pt>
                <c:pt idx="3">
                  <c:v>19294</c:v>
                </c:pt>
                <c:pt idx="4">
                  <c:v>26532</c:v>
                </c:pt>
                <c:pt idx="5">
                  <c:v>18548</c:v>
                </c:pt>
                <c:pt idx="6">
                  <c:v>20378</c:v>
                </c:pt>
                <c:pt idx="7">
                  <c:v>18587</c:v>
                </c:pt>
                <c:pt idx="8">
                  <c:v>19220</c:v>
                </c:pt>
                <c:pt idx="9">
                  <c:v>22586</c:v>
                </c:pt>
                <c:pt idx="10">
                  <c:v>18496</c:v>
                </c:pt>
                <c:pt idx="11">
                  <c:v>19391</c:v>
                </c:pt>
                <c:pt idx="12">
                  <c:v>19200</c:v>
                </c:pt>
                <c:pt idx="13">
                  <c:v>22809</c:v>
                </c:pt>
                <c:pt idx="14">
                  <c:v>19772</c:v>
                </c:pt>
              </c:numCache>
            </c:numRef>
          </c:val>
        </c:ser>
        <c:marker val="1"/>
        <c:axId val="61223680"/>
        <c:axId val="61225984"/>
      </c:lineChart>
      <c:catAx>
        <c:axId val="61223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225984"/>
        <c:crossesAt val="0"/>
        <c:auto val="1"/>
        <c:lblAlgn val="ctr"/>
        <c:lblOffset val="100"/>
      </c:catAx>
      <c:valAx>
        <c:axId val="61225984"/>
        <c:scaling>
          <c:orientation val="minMax"/>
          <c:max val="42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22368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43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Obchodník  66-41-L/008 -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'6641L008 Obchodník'!$A$42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'6641L008 Obchodník'!$B$35:$P$35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Obchodník'!$B$42:$P$42</c:f>
              <c:numCache>
                <c:formatCode>#,##0</c:formatCode>
                <c:ptCount val="15"/>
                <c:pt idx="0">
                  <c:v>5602</c:v>
                </c:pt>
                <c:pt idx="1">
                  <c:v>3163</c:v>
                </c:pt>
                <c:pt idx="2">
                  <c:v>2280</c:v>
                </c:pt>
                <c:pt idx="3">
                  <c:v>3920</c:v>
                </c:pt>
                <c:pt idx="4">
                  <c:v>2443</c:v>
                </c:pt>
                <c:pt idx="5">
                  <c:v>3112</c:v>
                </c:pt>
                <c:pt idx="6">
                  <c:v>3091</c:v>
                </c:pt>
                <c:pt idx="7">
                  <c:v>2813</c:v>
                </c:pt>
                <c:pt idx="8">
                  <c:v>2582</c:v>
                </c:pt>
                <c:pt idx="9">
                  <c:v>2659</c:v>
                </c:pt>
                <c:pt idx="10">
                  <c:v>2940</c:v>
                </c:pt>
                <c:pt idx="11">
                  <c:v>2954</c:v>
                </c:pt>
                <c:pt idx="12">
                  <c:v>3516</c:v>
                </c:pt>
                <c:pt idx="13">
                  <c:v>3234</c:v>
                </c:pt>
                <c:pt idx="14">
                  <c:v>3165</c:v>
                </c:pt>
              </c:numCache>
            </c:numRef>
          </c:val>
        </c:ser>
        <c:ser>
          <c:idx val="0"/>
          <c:order val="1"/>
          <c:tx>
            <c:strRef>
              <c:f>'6641L008 Obchodník'!$A$41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'6641L008 Obchodník'!$B$35:$P$35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Obchodník'!$B$41:$P$41</c:f>
              <c:numCache>
                <c:formatCode>#,##0</c:formatCode>
                <c:ptCount val="15"/>
                <c:pt idx="0">
                  <c:v>8087</c:v>
                </c:pt>
                <c:pt idx="1">
                  <c:v>6328</c:v>
                </c:pt>
                <c:pt idx="2">
                  <c:v>7294</c:v>
                </c:pt>
                <c:pt idx="3">
                  <c:v>5190</c:v>
                </c:pt>
                <c:pt idx="4">
                  <c:v>2433</c:v>
                </c:pt>
                <c:pt idx="5">
                  <c:v>6828</c:v>
                </c:pt>
                <c:pt idx="6">
                  <c:v>6570</c:v>
                </c:pt>
                <c:pt idx="7">
                  <c:v>6923</c:v>
                </c:pt>
                <c:pt idx="8">
                  <c:v>5134</c:v>
                </c:pt>
                <c:pt idx="9">
                  <c:v>3710</c:v>
                </c:pt>
                <c:pt idx="10">
                  <c:v>7194</c:v>
                </c:pt>
                <c:pt idx="11">
                  <c:v>7379</c:v>
                </c:pt>
                <c:pt idx="12">
                  <c:v>6191</c:v>
                </c:pt>
                <c:pt idx="13">
                  <c:v>4723</c:v>
                </c:pt>
                <c:pt idx="14">
                  <c:v>5999</c:v>
                </c:pt>
              </c:numCache>
            </c:numRef>
          </c:val>
        </c:ser>
        <c:gapWidth val="62"/>
        <c:overlap val="100"/>
        <c:axId val="61475456"/>
        <c:axId val="61510784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'6641L008 Obchodník'!$B$7:$P$7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Obchodník'!$B$50:$P$50</c:f>
              <c:numCache>
                <c:formatCode>#,##0</c:formatCode>
                <c:ptCount val="15"/>
                <c:pt idx="0">
                  <c:v>6266</c:v>
                </c:pt>
                <c:pt idx="1">
                  <c:v>3288</c:v>
                </c:pt>
                <c:pt idx="2">
                  <c:v>2426</c:v>
                </c:pt>
                <c:pt idx="3">
                  <c:v>4356</c:v>
                </c:pt>
                <c:pt idx="4">
                  <c:v>2189</c:v>
                </c:pt>
                <c:pt idx="5">
                  <c:v>3429</c:v>
                </c:pt>
                <c:pt idx="6">
                  <c:v>3118</c:v>
                </c:pt>
                <c:pt idx="7">
                  <c:v>2813</c:v>
                </c:pt>
                <c:pt idx="8">
                  <c:v>2678</c:v>
                </c:pt>
                <c:pt idx="9">
                  <c:v>2938</c:v>
                </c:pt>
                <c:pt idx="10">
                  <c:v>2909</c:v>
                </c:pt>
                <c:pt idx="11">
                  <c:v>2763</c:v>
                </c:pt>
                <c:pt idx="12">
                  <c:v>2754</c:v>
                </c:pt>
                <c:pt idx="13">
                  <c:v>3574</c:v>
                </c:pt>
                <c:pt idx="14">
                  <c:v>3250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'6641L008 Obchodník'!$B$7:$P$7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'6641L008 Obchodník'!$B$49:$P$49</c:f>
              <c:numCache>
                <c:formatCode>#,##0</c:formatCode>
                <c:ptCount val="15"/>
                <c:pt idx="0">
                  <c:v>8087</c:v>
                </c:pt>
                <c:pt idx="1">
                  <c:v>6487</c:v>
                </c:pt>
                <c:pt idx="2">
                  <c:v>7294</c:v>
                </c:pt>
                <c:pt idx="3">
                  <c:v>5210</c:v>
                </c:pt>
                <c:pt idx="4">
                  <c:v>2110</c:v>
                </c:pt>
                <c:pt idx="5">
                  <c:v>6641</c:v>
                </c:pt>
                <c:pt idx="6">
                  <c:v>6247</c:v>
                </c:pt>
                <c:pt idx="7">
                  <c:v>6817</c:v>
                </c:pt>
                <c:pt idx="8">
                  <c:v>5274</c:v>
                </c:pt>
                <c:pt idx="9">
                  <c:v>3710</c:v>
                </c:pt>
                <c:pt idx="10">
                  <c:v>6812</c:v>
                </c:pt>
                <c:pt idx="11">
                  <c:v>7376</c:v>
                </c:pt>
                <c:pt idx="12">
                  <c:v>6218</c:v>
                </c:pt>
                <c:pt idx="13">
                  <c:v>4747</c:v>
                </c:pt>
                <c:pt idx="14">
                  <c:v>5931</c:v>
                </c:pt>
              </c:numCache>
            </c:numRef>
          </c:val>
        </c:ser>
        <c:marker val="1"/>
        <c:axId val="61475456"/>
        <c:axId val="61510784"/>
      </c:lineChart>
      <c:catAx>
        <c:axId val="61475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510784"/>
        <c:crossesAt val="0"/>
        <c:auto val="1"/>
        <c:lblAlgn val="ctr"/>
        <c:lblOffset val="100"/>
      </c:catAx>
      <c:valAx>
        <c:axId val="6151078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47545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21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u="sng"/>
              <a:t>Průměrná hodnota krajských normativů MP v roce 2011 ve vybraných oborech vzdělání středních škol "L0"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Souhrn!$A$31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Souhrn!$B$10:$C$18</c:f>
              <c:multiLvlStrCache>
                <c:ptCount val="9"/>
                <c:lvl>
                  <c:pt idx="0">
                    <c:v>Mechanik elektronik - TV</c:v>
                  </c:pt>
                  <c:pt idx="1">
                    <c:v>Mechanik elektronik - PV</c:v>
                  </c:pt>
                  <c:pt idx="2">
                    <c:v>Mechanik seřizovač - TV</c:v>
                  </c:pt>
                  <c:pt idx="3">
                    <c:v>Mechanik seřizovač - PV</c:v>
                  </c:pt>
                  <c:pt idx="4">
                    <c:v>Autotronik - TV</c:v>
                  </c:pt>
                  <c:pt idx="5">
                    <c:v>Autotronik - PV</c:v>
                  </c:pt>
                  <c:pt idx="6">
                    <c:v>Mechanik elektrotechnik - TV</c:v>
                  </c:pt>
                  <c:pt idx="7">
                    <c:v>Mechanik elektrotechnik - PV</c:v>
                  </c:pt>
                  <c:pt idx="8">
                    <c:v>Obchodník  - TV</c:v>
                  </c:pt>
                </c:lvl>
                <c:lvl>
                  <c:pt idx="0">
                    <c:v>2643L001</c:v>
                  </c:pt>
                  <c:pt idx="1">
                    <c:v>2643L001</c:v>
                  </c:pt>
                  <c:pt idx="2">
                    <c:v>2345L001</c:v>
                  </c:pt>
                  <c:pt idx="3">
                    <c:v>2345L001</c:v>
                  </c:pt>
                  <c:pt idx="4">
                    <c:v>3941L01</c:v>
                  </c:pt>
                  <c:pt idx="5">
                    <c:v>3941L01</c:v>
                  </c:pt>
                  <c:pt idx="6">
                    <c:v>2641L01</c:v>
                  </c:pt>
                  <c:pt idx="7">
                    <c:v>2641L01</c:v>
                  </c:pt>
                  <c:pt idx="8">
                    <c:v>6641L008</c:v>
                  </c:pt>
                </c:lvl>
              </c:multiLvlStrCache>
            </c:multiLvlStrRef>
          </c:cat>
          <c:val>
            <c:numRef>
              <c:f>Souhrn!$D$32:$D$41</c:f>
              <c:numCache>
                <c:formatCode>#,##0</c:formatCode>
                <c:ptCount val="10"/>
                <c:pt idx="0">
                  <c:v>2761</c:v>
                </c:pt>
                <c:pt idx="1">
                  <c:v>4222</c:v>
                </c:pt>
                <c:pt idx="2">
                  <c:v>2828</c:v>
                </c:pt>
                <c:pt idx="3">
                  <c:v>4461</c:v>
                </c:pt>
                <c:pt idx="4">
                  <c:v>2816</c:v>
                </c:pt>
                <c:pt idx="5">
                  <c:v>4362</c:v>
                </c:pt>
                <c:pt idx="6">
                  <c:v>3060</c:v>
                </c:pt>
                <c:pt idx="7">
                  <c:v>4540</c:v>
                </c:pt>
                <c:pt idx="8">
                  <c:v>2918</c:v>
                </c:pt>
                <c:pt idx="9">
                  <c:v>3165</c:v>
                </c:pt>
              </c:numCache>
            </c:numRef>
          </c:val>
        </c:ser>
        <c:ser>
          <c:idx val="1"/>
          <c:order val="1"/>
          <c:tx>
            <c:strRef>
              <c:f>Souhrn!$A$20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Souhrn!$B$10:$C$18</c:f>
              <c:multiLvlStrCache>
                <c:ptCount val="9"/>
                <c:lvl>
                  <c:pt idx="0">
                    <c:v>Mechanik elektronik - TV</c:v>
                  </c:pt>
                  <c:pt idx="1">
                    <c:v>Mechanik elektronik - PV</c:v>
                  </c:pt>
                  <c:pt idx="2">
                    <c:v>Mechanik seřizovač - TV</c:v>
                  </c:pt>
                  <c:pt idx="3">
                    <c:v>Mechanik seřizovač - PV</c:v>
                  </c:pt>
                  <c:pt idx="4">
                    <c:v>Autotronik - TV</c:v>
                  </c:pt>
                  <c:pt idx="5">
                    <c:v>Autotronik - PV</c:v>
                  </c:pt>
                  <c:pt idx="6">
                    <c:v>Mechanik elektrotechnik - TV</c:v>
                  </c:pt>
                  <c:pt idx="7">
                    <c:v>Mechanik elektrotechnik - PV</c:v>
                  </c:pt>
                  <c:pt idx="8">
                    <c:v>Obchodník  - TV</c:v>
                  </c:pt>
                </c:lvl>
                <c:lvl>
                  <c:pt idx="0">
                    <c:v>2643L001</c:v>
                  </c:pt>
                  <c:pt idx="1">
                    <c:v>2643L001</c:v>
                  </c:pt>
                  <c:pt idx="2">
                    <c:v>2345L001</c:v>
                  </c:pt>
                  <c:pt idx="3">
                    <c:v>2345L001</c:v>
                  </c:pt>
                  <c:pt idx="4">
                    <c:v>3941L01</c:v>
                  </c:pt>
                  <c:pt idx="5">
                    <c:v>3941L01</c:v>
                  </c:pt>
                  <c:pt idx="6">
                    <c:v>2641L01</c:v>
                  </c:pt>
                  <c:pt idx="7">
                    <c:v>2641L01</c:v>
                  </c:pt>
                  <c:pt idx="8">
                    <c:v>6641L008</c:v>
                  </c:pt>
                </c:lvl>
              </c:multiLvlStrCache>
            </c:multiLvlStrRef>
          </c:cat>
          <c:val>
            <c:numRef>
              <c:f>Souhrn!$D$21:$D$30</c:f>
              <c:numCache>
                <c:formatCode>#,##0</c:formatCode>
                <c:ptCount val="10"/>
                <c:pt idx="0">
                  <c:v>19142</c:v>
                </c:pt>
                <c:pt idx="1">
                  <c:v>9366</c:v>
                </c:pt>
                <c:pt idx="2">
                  <c:v>19336</c:v>
                </c:pt>
                <c:pt idx="3">
                  <c:v>9901</c:v>
                </c:pt>
                <c:pt idx="4">
                  <c:v>17834</c:v>
                </c:pt>
                <c:pt idx="5">
                  <c:v>8936</c:v>
                </c:pt>
                <c:pt idx="6">
                  <c:v>19215</c:v>
                </c:pt>
                <c:pt idx="7">
                  <c:v>10549</c:v>
                </c:pt>
                <c:pt idx="8">
                  <c:v>20202</c:v>
                </c:pt>
                <c:pt idx="9">
                  <c:v>5999</c:v>
                </c:pt>
              </c:numCache>
            </c:numRef>
          </c:val>
        </c:ser>
        <c:dLbls>
          <c:showVal val="1"/>
        </c:dLbls>
        <c:gapWidth val="71"/>
        <c:overlap val="100"/>
        <c:axId val="61817984"/>
        <c:axId val="61819520"/>
      </c:barChart>
      <c:lineChart>
        <c:grouping val="standard"/>
        <c:ser>
          <c:idx val="0"/>
          <c:order val="2"/>
          <c:tx>
            <c:v>MP celkem</c:v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Souhrn!$B$10:$C$19</c:f>
              <c:multiLvlStrCache>
                <c:ptCount val="10"/>
                <c:lvl>
                  <c:pt idx="0">
                    <c:v>Mechanik elektronik - TV</c:v>
                  </c:pt>
                  <c:pt idx="1">
                    <c:v>Mechanik elektronik - PV</c:v>
                  </c:pt>
                  <c:pt idx="2">
                    <c:v>Mechanik seřizovač - TV</c:v>
                  </c:pt>
                  <c:pt idx="3">
                    <c:v>Mechanik seřizovač - PV</c:v>
                  </c:pt>
                  <c:pt idx="4">
                    <c:v>Autotronik - TV</c:v>
                  </c:pt>
                  <c:pt idx="5">
                    <c:v>Autotronik - PV</c:v>
                  </c:pt>
                  <c:pt idx="6">
                    <c:v>Mechanik elektrotechnik - TV</c:v>
                  </c:pt>
                  <c:pt idx="7">
                    <c:v>Mechanik elektrotechnik - PV</c:v>
                  </c:pt>
                  <c:pt idx="8">
                    <c:v>Obchodník  - TV</c:v>
                  </c:pt>
                  <c:pt idx="9">
                    <c:v>Obchodník  - PV</c:v>
                  </c:pt>
                </c:lvl>
                <c:lvl>
                  <c:pt idx="0">
                    <c:v>2643L001</c:v>
                  </c:pt>
                  <c:pt idx="1">
                    <c:v>2643L001</c:v>
                  </c:pt>
                  <c:pt idx="2">
                    <c:v>2345L001</c:v>
                  </c:pt>
                  <c:pt idx="3">
                    <c:v>2345L001</c:v>
                  </c:pt>
                  <c:pt idx="4">
                    <c:v>3941L01</c:v>
                  </c:pt>
                  <c:pt idx="5">
                    <c:v>3941L01</c:v>
                  </c:pt>
                  <c:pt idx="6">
                    <c:v>2641L01</c:v>
                  </c:pt>
                  <c:pt idx="7">
                    <c:v>2641L01</c:v>
                  </c:pt>
                  <c:pt idx="8">
                    <c:v>6641L008</c:v>
                  </c:pt>
                  <c:pt idx="9">
                    <c:v>6641L008</c:v>
                  </c:pt>
                </c:lvl>
              </c:multiLvlStrCache>
            </c:multiLvlStrRef>
          </c:cat>
          <c:val>
            <c:numRef>
              <c:f>Souhrn!$D$10:$D$19</c:f>
              <c:numCache>
                <c:formatCode>#,##0</c:formatCode>
                <c:ptCount val="10"/>
                <c:pt idx="0">
                  <c:v>21903</c:v>
                </c:pt>
                <c:pt idx="1">
                  <c:v>13588</c:v>
                </c:pt>
                <c:pt idx="2">
                  <c:v>22164</c:v>
                </c:pt>
                <c:pt idx="3">
                  <c:v>14362</c:v>
                </c:pt>
                <c:pt idx="4">
                  <c:v>20650</c:v>
                </c:pt>
                <c:pt idx="5">
                  <c:v>13298</c:v>
                </c:pt>
                <c:pt idx="6">
                  <c:v>22275</c:v>
                </c:pt>
                <c:pt idx="7">
                  <c:v>15089</c:v>
                </c:pt>
                <c:pt idx="8">
                  <c:v>23120</c:v>
                </c:pt>
                <c:pt idx="9">
                  <c:v>9164</c:v>
                </c:pt>
              </c:numCache>
            </c:numRef>
          </c:val>
        </c:ser>
        <c:dLbls>
          <c:showVal val="1"/>
        </c:dLbls>
        <c:marker val="1"/>
        <c:axId val="61817984"/>
        <c:axId val="61819520"/>
      </c:lineChart>
      <c:catAx>
        <c:axId val="6181798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61819520"/>
        <c:crosses val="autoZero"/>
        <c:auto val="1"/>
        <c:lblAlgn val="ctr"/>
        <c:lblOffset val="100"/>
        <c:noMultiLvlLbl val="1"/>
      </c:catAx>
      <c:valAx>
        <c:axId val="6181952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61817984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Mechanik seřizovač  23-45-L/001 -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'2345L001 Mechanik seřizovač'!$A$14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'2345L001 Mechanik seřizovač'!$B$35:$P$35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seřizovač'!$B$14:$P$14</c:f>
              <c:numCache>
                <c:formatCode>#,##0</c:formatCode>
                <c:ptCount val="15"/>
                <c:pt idx="0">
                  <c:v>3224</c:v>
                </c:pt>
                <c:pt idx="1">
                  <c:v>3133</c:v>
                </c:pt>
                <c:pt idx="2">
                  <c:v>2464</c:v>
                </c:pt>
                <c:pt idx="3">
                  <c:v>2471</c:v>
                </c:pt>
                <c:pt idx="4">
                  <c:v>0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2828</c:v>
                </c:pt>
              </c:numCache>
            </c:numRef>
          </c:val>
        </c:ser>
        <c:ser>
          <c:idx val="0"/>
          <c:order val="1"/>
          <c:tx>
            <c:strRef>
              <c:f>'2345L001 Mechanik seřizovač'!$A$13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'2345L001 Mechanik seřizovač'!$B$35:$P$35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seřizovač'!$B$13:$P$13</c:f>
              <c:numCache>
                <c:formatCode>#,##0</c:formatCode>
                <c:ptCount val="15"/>
                <c:pt idx="0">
                  <c:v>38298</c:v>
                </c:pt>
                <c:pt idx="1">
                  <c:v>17124</c:v>
                </c:pt>
                <c:pt idx="2">
                  <c:v>17929</c:v>
                </c:pt>
                <c:pt idx="3">
                  <c:v>16597</c:v>
                </c:pt>
                <c:pt idx="4">
                  <c:v>0</c:v>
                </c:pt>
                <c:pt idx="5">
                  <c:v>16281</c:v>
                </c:pt>
                <c:pt idx="6">
                  <c:v>18507</c:v>
                </c:pt>
                <c:pt idx="7">
                  <c:v>19993</c:v>
                </c:pt>
                <c:pt idx="8">
                  <c:v>15979</c:v>
                </c:pt>
                <c:pt idx="9">
                  <c:v>19214</c:v>
                </c:pt>
                <c:pt idx="10">
                  <c:v>15917</c:v>
                </c:pt>
                <c:pt idx="11">
                  <c:v>16932</c:v>
                </c:pt>
                <c:pt idx="12">
                  <c:v>18962</c:v>
                </c:pt>
                <c:pt idx="13">
                  <c:v>19634</c:v>
                </c:pt>
                <c:pt idx="14">
                  <c:v>19336</c:v>
                </c:pt>
              </c:numCache>
            </c:numRef>
          </c:val>
        </c:ser>
        <c:gapWidth val="62"/>
        <c:overlap val="100"/>
        <c:axId val="56736000"/>
        <c:axId val="56738560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'2345L001 Mechanik seřizovač'!$B$7:$P$7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seřizovač'!$B$22:$P$22</c:f>
              <c:numCache>
                <c:formatCode>#,##0</c:formatCode>
                <c:ptCount val="15"/>
                <c:pt idx="0">
                  <c:v>3607</c:v>
                </c:pt>
                <c:pt idx="1">
                  <c:v>3257</c:v>
                </c:pt>
                <c:pt idx="2">
                  <c:v>2622</c:v>
                </c:pt>
                <c:pt idx="3">
                  <c:v>2745</c:v>
                </c:pt>
                <c:pt idx="4">
                  <c:v>0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2895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'2345L001 Mechanik seřizovač'!$B$7:$P$7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seřizovač'!$B$21:$P$21</c:f>
              <c:numCache>
                <c:formatCode>#,##0</c:formatCode>
                <c:ptCount val="15"/>
                <c:pt idx="0">
                  <c:v>38298</c:v>
                </c:pt>
                <c:pt idx="1">
                  <c:v>17818</c:v>
                </c:pt>
                <c:pt idx="2">
                  <c:v>17929</c:v>
                </c:pt>
                <c:pt idx="3">
                  <c:v>16661</c:v>
                </c:pt>
                <c:pt idx="4">
                  <c:v>0</c:v>
                </c:pt>
                <c:pt idx="5">
                  <c:v>16224</c:v>
                </c:pt>
                <c:pt idx="6">
                  <c:v>17073</c:v>
                </c:pt>
                <c:pt idx="7">
                  <c:v>19231</c:v>
                </c:pt>
                <c:pt idx="8">
                  <c:v>16020</c:v>
                </c:pt>
                <c:pt idx="9">
                  <c:v>18911</c:v>
                </c:pt>
                <c:pt idx="10">
                  <c:v>16396</c:v>
                </c:pt>
                <c:pt idx="11">
                  <c:v>16963</c:v>
                </c:pt>
                <c:pt idx="12">
                  <c:v>16376</c:v>
                </c:pt>
                <c:pt idx="13">
                  <c:v>19169</c:v>
                </c:pt>
                <c:pt idx="14">
                  <c:v>19005</c:v>
                </c:pt>
              </c:numCache>
            </c:numRef>
          </c:val>
        </c:ser>
        <c:marker val="1"/>
        <c:axId val="56736000"/>
        <c:axId val="56738560"/>
      </c:lineChart>
      <c:catAx>
        <c:axId val="56736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738560"/>
        <c:crossesAt val="0"/>
        <c:auto val="1"/>
        <c:lblAlgn val="ctr"/>
        <c:lblOffset val="100"/>
      </c:catAx>
      <c:valAx>
        <c:axId val="56738560"/>
        <c:scaling>
          <c:orientation val="minMax"/>
          <c:max val="42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73600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343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Mechanik seřizovač  23-45-L/001 -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'2345L001 Mechanik seřizovač'!$A$42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'2345L001 Mechanik seřizovač'!$B$35:$P$35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seřizovač'!$B$42:$P$42</c:f>
              <c:numCache>
                <c:formatCode>#,##0</c:formatCode>
                <c:ptCount val="15"/>
                <c:pt idx="0">
                  <c:v>5602</c:v>
                </c:pt>
                <c:pt idx="1">
                  <c:v>5270</c:v>
                </c:pt>
                <c:pt idx="2">
                  <c:v>3800</c:v>
                </c:pt>
                <c:pt idx="3">
                  <c:v>3920</c:v>
                </c:pt>
                <c:pt idx="4">
                  <c:v>0</c:v>
                </c:pt>
                <c:pt idx="5">
                  <c:v>5053</c:v>
                </c:pt>
                <c:pt idx="6">
                  <c:v>4833</c:v>
                </c:pt>
                <c:pt idx="7">
                  <c:v>4688</c:v>
                </c:pt>
                <c:pt idx="8">
                  <c:v>4713</c:v>
                </c:pt>
                <c:pt idx="9">
                  <c:v>3940</c:v>
                </c:pt>
                <c:pt idx="10">
                  <c:v>4558</c:v>
                </c:pt>
                <c:pt idx="11">
                  <c:v>4869</c:v>
                </c:pt>
                <c:pt idx="12">
                  <c:v>3516</c:v>
                </c:pt>
                <c:pt idx="13">
                  <c:v>3234</c:v>
                </c:pt>
                <c:pt idx="14">
                  <c:v>4461</c:v>
                </c:pt>
              </c:numCache>
            </c:numRef>
          </c:val>
        </c:ser>
        <c:ser>
          <c:idx val="0"/>
          <c:order val="1"/>
          <c:tx>
            <c:strRef>
              <c:f>'2345L001 Mechanik seřizovač'!$A$41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'2345L001 Mechanik seřizovač'!$B$35:$P$35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seřizovač'!$B$41:$P$41</c:f>
              <c:numCache>
                <c:formatCode>#,##0</c:formatCode>
                <c:ptCount val="15"/>
                <c:pt idx="0">
                  <c:v>17079</c:v>
                </c:pt>
                <c:pt idx="1">
                  <c:v>9141</c:v>
                </c:pt>
                <c:pt idx="2">
                  <c:v>9739</c:v>
                </c:pt>
                <c:pt idx="3">
                  <c:v>8155</c:v>
                </c:pt>
                <c:pt idx="4">
                  <c:v>0</c:v>
                </c:pt>
                <c:pt idx="5">
                  <c:v>9116</c:v>
                </c:pt>
                <c:pt idx="6">
                  <c:v>7147</c:v>
                </c:pt>
                <c:pt idx="7">
                  <c:v>9860</c:v>
                </c:pt>
                <c:pt idx="8">
                  <c:v>10892</c:v>
                </c:pt>
                <c:pt idx="9">
                  <c:v>9417</c:v>
                </c:pt>
                <c:pt idx="10">
                  <c:v>9119</c:v>
                </c:pt>
                <c:pt idx="11">
                  <c:v>10247</c:v>
                </c:pt>
                <c:pt idx="12">
                  <c:v>9417</c:v>
                </c:pt>
                <c:pt idx="13">
                  <c:v>9379</c:v>
                </c:pt>
                <c:pt idx="14">
                  <c:v>9901</c:v>
                </c:pt>
              </c:numCache>
            </c:numRef>
          </c:val>
        </c:ser>
        <c:gapWidth val="62"/>
        <c:overlap val="100"/>
        <c:axId val="56971264"/>
        <c:axId val="56973568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'2345L001 Mechanik seřizovač'!$B$7:$P$7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seřizovač'!$B$50:$P$50</c:f>
              <c:numCache>
                <c:formatCode>#,##0</c:formatCode>
                <c:ptCount val="15"/>
                <c:pt idx="0">
                  <c:v>6266</c:v>
                </c:pt>
                <c:pt idx="1">
                  <c:v>5479</c:v>
                </c:pt>
                <c:pt idx="2">
                  <c:v>4043</c:v>
                </c:pt>
                <c:pt idx="3">
                  <c:v>4356</c:v>
                </c:pt>
                <c:pt idx="4">
                  <c:v>0</c:v>
                </c:pt>
                <c:pt idx="5">
                  <c:v>5567</c:v>
                </c:pt>
                <c:pt idx="6">
                  <c:v>4876</c:v>
                </c:pt>
                <c:pt idx="7">
                  <c:v>4688</c:v>
                </c:pt>
                <c:pt idx="8">
                  <c:v>4887</c:v>
                </c:pt>
                <c:pt idx="9">
                  <c:v>4354</c:v>
                </c:pt>
                <c:pt idx="10">
                  <c:v>4509</c:v>
                </c:pt>
                <c:pt idx="11">
                  <c:v>4554</c:v>
                </c:pt>
                <c:pt idx="12">
                  <c:v>4458</c:v>
                </c:pt>
                <c:pt idx="13">
                  <c:v>3574</c:v>
                </c:pt>
                <c:pt idx="14">
                  <c:v>4739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'2345L001 Mechanik seřizovač'!$B$7:$P$7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'2345L001 Mechanik seřizovač'!$B$49:$P$49</c:f>
              <c:numCache>
                <c:formatCode>#,##0</c:formatCode>
                <c:ptCount val="15"/>
                <c:pt idx="0">
                  <c:v>17079</c:v>
                </c:pt>
                <c:pt idx="1">
                  <c:v>9370</c:v>
                </c:pt>
                <c:pt idx="2">
                  <c:v>9739</c:v>
                </c:pt>
                <c:pt idx="3">
                  <c:v>8188</c:v>
                </c:pt>
                <c:pt idx="4">
                  <c:v>0</c:v>
                </c:pt>
                <c:pt idx="5">
                  <c:v>8866</c:v>
                </c:pt>
                <c:pt idx="6">
                  <c:v>6593</c:v>
                </c:pt>
                <c:pt idx="7">
                  <c:v>9482</c:v>
                </c:pt>
                <c:pt idx="8">
                  <c:v>11188</c:v>
                </c:pt>
                <c:pt idx="9">
                  <c:v>9416</c:v>
                </c:pt>
                <c:pt idx="10">
                  <c:v>9360</c:v>
                </c:pt>
                <c:pt idx="11">
                  <c:v>10242</c:v>
                </c:pt>
                <c:pt idx="12">
                  <c:v>9077</c:v>
                </c:pt>
                <c:pt idx="13">
                  <c:v>8528</c:v>
                </c:pt>
                <c:pt idx="14">
                  <c:v>9779</c:v>
                </c:pt>
              </c:numCache>
            </c:numRef>
          </c:val>
        </c:ser>
        <c:marker val="1"/>
        <c:axId val="56971264"/>
        <c:axId val="56973568"/>
      </c:lineChart>
      <c:catAx>
        <c:axId val="56971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973568"/>
        <c:crossesAt val="0"/>
        <c:auto val="1"/>
        <c:lblAlgn val="ctr"/>
        <c:lblOffset val="100"/>
      </c:catAx>
      <c:valAx>
        <c:axId val="5697356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97126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321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Mechanik elektrotechnik  26-41-L/01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'2641L01 Mechanik elektrotechnik'!$A$8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'2641L01 Mechanik elektrotechnik'!$B$35:$P$35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elektrotechnik'!$B$189:$P$189</c:f>
              <c:numCache>
                <c:formatCode>#,##0</c:formatCode>
                <c:ptCount val="15"/>
                <c:pt idx="0">
                  <c:v>51863</c:v>
                </c:pt>
                <c:pt idx="1">
                  <c:v>38259</c:v>
                </c:pt>
                <c:pt idx="2">
                  <c:v>39994</c:v>
                </c:pt>
                <c:pt idx="3">
                  <c:v>37938</c:v>
                </c:pt>
                <c:pt idx="4">
                  <c:v>0</c:v>
                </c:pt>
                <c:pt idx="5">
                  <c:v>35093</c:v>
                </c:pt>
                <c:pt idx="6">
                  <c:v>32324</c:v>
                </c:pt>
                <c:pt idx="7">
                  <c:v>37318</c:v>
                </c:pt>
                <c:pt idx="8">
                  <c:v>34568</c:v>
                </c:pt>
                <c:pt idx="9">
                  <c:v>37424</c:v>
                </c:pt>
                <c:pt idx="10">
                  <c:v>35208</c:v>
                </c:pt>
                <c:pt idx="11">
                  <c:v>39224</c:v>
                </c:pt>
                <c:pt idx="12">
                  <c:v>31232</c:v>
                </c:pt>
                <c:pt idx="13">
                  <c:v>35282</c:v>
                </c:pt>
                <c:pt idx="14">
                  <c:v>37364</c:v>
                </c:pt>
              </c:numCache>
            </c:numRef>
          </c:val>
        </c:ser>
        <c:dLbls>
          <c:showVal val="1"/>
        </c:dLbls>
        <c:gapWidth val="60"/>
        <c:axId val="60338944"/>
        <c:axId val="60340864"/>
      </c:barChart>
      <c:lineChart>
        <c:grouping val="standard"/>
        <c:ser>
          <c:idx val="0"/>
          <c:order val="1"/>
          <c:tx>
            <c:strRef>
              <c:f>'2641L01 Mechanik elektrotechnik'!$A$16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343E-2"/>
                  <c:y val="-5.1492226179806456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'2641L01 Mechanik elektrotechnik'!$B$35:$P$35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elektrotechnik'!$B$190:$P$190</c:f>
              <c:numCache>
                <c:formatCode>#,##0</c:formatCode>
                <c:ptCount val="15"/>
                <c:pt idx="0">
                  <c:v>53337</c:v>
                </c:pt>
                <c:pt idx="1">
                  <c:v>39645</c:v>
                </c:pt>
                <c:pt idx="2">
                  <c:v>40422</c:v>
                </c:pt>
                <c:pt idx="3">
                  <c:v>38771</c:v>
                </c:pt>
                <c:pt idx="4">
                  <c:v>0</c:v>
                </c:pt>
                <c:pt idx="5">
                  <c:v>35440</c:v>
                </c:pt>
                <c:pt idx="6">
                  <c:v>30928</c:v>
                </c:pt>
                <c:pt idx="7">
                  <c:v>38084</c:v>
                </c:pt>
                <c:pt idx="8">
                  <c:v>35168</c:v>
                </c:pt>
                <c:pt idx="9">
                  <c:v>37805</c:v>
                </c:pt>
                <c:pt idx="10">
                  <c:v>35159</c:v>
                </c:pt>
                <c:pt idx="11">
                  <c:v>38802</c:v>
                </c:pt>
                <c:pt idx="12">
                  <c:v>32273</c:v>
                </c:pt>
                <c:pt idx="13">
                  <c:v>34443</c:v>
                </c:pt>
                <c:pt idx="14">
                  <c:v>37714</c:v>
                </c:pt>
              </c:numCache>
            </c:numRef>
          </c:val>
        </c:ser>
        <c:dLbls>
          <c:showVal val="1"/>
        </c:dLbls>
        <c:marker val="1"/>
        <c:axId val="60338944"/>
        <c:axId val="60340864"/>
      </c:lineChart>
      <c:catAx>
        <c:axId val="60338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41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340864"/>
        <c:crossesAt val="0"/>
        <c:lblAlgn val="ctr"/>
        <c:lblOffset val="100"/>
        <c:tickLblSkip val="1"/>
        <c:tickMarkSkip val="1"/>
      </c:catAx>
      <c:valAx>
        <c:axId val="60340864"/>
        <c:scaling>
          <c:orientation val="minMax"/>
          <c:max val="7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338944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Mechanik elektrotechnik  26-41-L/01 -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'2641L01 Mechanik elektrotechnik'!$A$14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'2641L01 Mechanik elektrotechnik'!$B$35:$P$35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elektrotechnik'!$B$14:$P$14</c:f>
              <c:numCache>
                <c:formatCode>#,##0</c:formatCode>
                <c:ptCount val="15"/>
                <c:pt idx="0">
                  <c:v>6214</c:v>
                </c:pt>
                <c:pt idx="1">
                  <c:v>3133</c:v>
                </c:pt>
                <c:pt idx="2">
                  <c:v>2489</c:v>
                </c:pt>
                <c:pt idx="3">
                  <c:v>2471</c:v>
                </c:pt>
                <c:pt idx="4">
                  <c:v>0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3060</c:v>
                </c:pt>
              </c:numCache>
            </c:numRef>
          </c:val>
        </c:ser>
        <c:ser>
          <c:idx val="0"/>
          <c:order val="1"/>
          <c:tx>
            <c:strRef>
              <c:f>'2641L01 Mechanik elektrotechnik'!$A$13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'2641L01 Mechanik elektrotechnik'!$B$35:$P$35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elektrotechnik'!$B$13:$P$13</c:f>
              <c:numCache>
                <c:formatCode>#,##0</c:formatCode>
                <c:ptCount val="15"/>
                <c:pt idx="0">
                  <c:v>21444</c:v>
                </c:pt>
                <c:pt idx="1">
                  <c:v>19660</c:v>
                </c:pt>
                <c:pt idx="2">
                  <c:v>18631</c:v>
                </c:pt>
                <c:pt idx="3">
                  <c:v>20694</c:v>
                </c:pt>
                <c:pt idx="4">
                  <c:v>0</c:v>
                </c:pt>
                <c:pt idx="5">
                  <c:v>18697</c:v>
                </c:pt>
                <c:pt idx="6">
                  <c:v>15210</c:v>
                </c:pt>
                <c:pt idx="7">
                  <c:v>19993</c:v>
                </c:pt>
                <c:pt idx="8">
                  <c:v>17073</c:v>
                </c:pt>
                <c:pt idx="9">
                  <c:v>20436</c:v>
                </c:pt>
                <c:pt idx="10">
                  <c:v>18208</c:v>
                </c:pt>
                <c:pt idx="11">
                  <c:v>21803</c:v>
                </c:pt>
                <c:pt idx="12">
                  <c:v>17124</c:v>
                </c:pt>
                <c:pt idx="13">
                  <c:v>20818</c:v>
                </c:pt>
                <c:pt idx="14">
                  <c:v>19215</c:v>
                </c:pt>
              </c:numCache>
            </c:numRef>
          </c:val>
        </c:ser>
        <c:gapWidth val="62"/>
        <c:overlap val="100"/>
        <c:axId val="60557952"/>
        <c:axId val="60580992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'2641L01 Mechanik elektrotechnik'!$B$7:$P$7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elektrotechnik'!$B$22:$P$22</c:f>
              <c:numCache>
                <c:formatCode>#,##0</c:formatCode>
                <c:ptCount val="15"/>
                <c:pt idx="0">
                  <c:v>6951</c:v>
                </c:pt>
                <c:pt idx="1">
                  <c:v>3257</c:v>
                </c:pt>
                <c:pt idx="2">
                  <c:v>2648</c:v>
                </c:pt>
                <c:pt idx="3">
                  <c:v>2745</c:v>
                </c:pt>
                <c:pt idx="4">
                  <c:v>0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3154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'2641L01 Mechanik elektrotechnik'!$B$7:$P$7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elektrotechnik'!$B$21:$P$21</c:f>
              <c:numCache>
                <c:formatCode>#,##0</c:formatCode>
                <c:ptCount val="15"/>
                <c:pt idx="0">
                  <c:v>21444</c:v>
                </c:pt>
                <c:pt idx="1">
                  <c:v>20458</c:v>
                </c:pt>
                <c:pt idx="2">
                  <c:v>18632</c:v>
                </c:pt>
                <c:pt idx="3">
                  <c:v>20774</c:v>
                </c:pt>
                <c:pt idx="4">
                  <c:v>0</c:v>
                </c:pt>
                <c:pt idx="5">
                  <c:v>18632</c:v>
                </c:pt>
                <c:pt idx="6">
                  <c:v>14296</c:v>
                </c:pt>
                <c:pt idx="7">
                  <c:v>20506</c:v>
                </c:pt>
                <c:pt idx="8">
                  <c:v>17117</c:v>
                </c:pt>
                <c:pt idx="9">
                  <c:v>20123</c:v>
                </c:pt>
                <c:pt idx="10">
                  <c:v>18252</c:v>
                </c:pt>
                <c:pt idx="11">
                  <c:v>21843</c:v>
                </c:pt>
                <c:pt idx="12">
                  <c:v>16376</c:v>
                </c:pt>
                <c:pt idx="13">
                  <c:v>19493</c:v>
                </c:pt>
                <c:pt idx="14">
                  <c:v>19073</c:v>
                </c:pt>
              </c:numCache>
            </c:numRef>
          </c:val>
        </c:ser>
        <c:marker val="1"/>
        <c:axId val="60557952"/>
        <c:axId val="60580992"/>
      </c:lineChart>
      <c:catAx>
        <c:axId val="60557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580992"/>
        <c:crossesAt val="0"/>
        <c:auto val="1"/>
        <c:lblAlgn val="ctr"/>
        <c:lblOffset val="100"/>
      </c:catAx>
      <c:valAx>
        <c:axId val="6058099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55795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321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Mechanik elektrotechnik  26-41-L/01 -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'2641L01 Mechanik elektrotechnik'!$A$42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'2641L01 Mechanik elektrotechnik'!$B$35:$P$35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elektrotechnik'!$B$42:$P$42</c:f>
              <c:numCache>
                <c:formatCode>#,##0</c:formatCode>
                <c:ptCount val="15"/>
                <c:pt idx="0">
                  <c:v>6214</c:v>
                </c:pt>
                <c:pt idx="1">
                  <c:v>5270</c:v>
                </c:pt>
                <c:pt idx="2">
                  <c:v>4207</c:v>
                </c:pt>
                <c:pt idx="3">
                  <c:v>3920</c:v>
                </c:pt>
                <c:pt idx="4">
                  <c:v>0</c:v>
                </c:pt>
                <c:pt idx="5">
                  <c:v>5053</c:v>
                </c:pt>
                <c:pt idx="6">
                  <c:v>4833</c:v>
                </c:pt>
                <c:pt idx="7">
                  <c:v>4688</c:v>
                </c:pt>
                <c:pt idx="8">
                  <c:v>4713</c:v>
                </c:pt>
                <c:pt idx="9">
                  <c:v>3940</c:v>
                </c:pt>
                <c:pt idx="10">
                  <c:v>4558</c:v>
                </c:pt>
                <c:pt idx="11">
                  <c:v>4869</c:v>
                </c:pt>
                <c:pt idx="12">
                  <c:v>3516</c:v>
                </c:pt>
                <c:pt idx="13">
                  <c:v>3234</c:v>
                </c:pt>
                <c:pt idx="14">
                  <c:v>4540</c:v>
                </c:pt>
              </c:numCache>
            </c:numRef>
          </c:val>
        </c:ser>
        <c:ser>
          <c:idx val="0"/>
          <c:order val="1"/>
          <c:tx>
            <c:strRef>
              <c:f>'2641L01 Mechanik elektrotechnik'!$A$41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'2641L01 Mechanik elektrotechnik'!$B$35:$P$35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elektrotechnik'!$B$41:$P$41</c:f>
              <c:numCache>
                <c:formatCode>#,##0</c:formatCode>
                <c:ptCount val="15"/>
                <c:pt idx="0">
                  <c:v>17991</c:v>
                </c:pt>
                <c:pt idx="1">
                  <c:v>10196</c:v>
                </c:pt>
                <c:pt idx="2">
                  <c:v>14667</c:v>
                </c:pt>
                <c:pt idx="3">
                  <c:v>10853</c:v>
                </c:pt>
                <c:pt idx="4">
                  <c:v>0</c:v>
                </c:pt>
                <c:pt idx="5">
                  <c:v>9723</c:v>
                </c:pt>
                <c:pt idx="6">
                  <c:v>9190</c:v>
                </c:pt>
                <c:pt idx="7">
                  <c:v>9860</c:v>
                </c:pt>
                <c:pt idx="8">
                  <c:v>9355</c:v>
                </c:pt>
                <c:pt idx="9">
                  <c:v>10364</c:v>
                </c:pt>
                <c:pt idx="10">
                  <c:v>9455</c:v>
                </c:pt>
                <c:pt idx="11">
                  <c:v>9646</c:v>
                </c:pt>
                <c:pt idx="12">
                  <c:v>7076</c:v>
                </c:pt>
                <c:pt idx="13">
                  <c:v>8762</c:v>
                </c:pt>
                <c:pt idx="14">
                  <c:v>10549</c:v>
                </c:pt>
              </c:numCache>
            </c:numRef>
          </c:val>
        </c:ser>
        <c:gapWidth val="62"/>
        <c:overlap val="100"/>
        <c:axId val="60629376"/>
        <c:axId val="60631680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'2641L01 Mechanik elektrotechnik'!$B$7:$P$7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elektrotechnik'!$B$50:$P$50</c:f>
              <c:numCache>
                <c:formatCode>#,##0</c:formatCode>
                <c:ptCount val="15"/>
                <c:pt idx="0">
                  <c:v>6951</c:v>
                </c:pt>
                <c:pt idx="1">
                  <c:v>5479</c:v>
                </c:pt>
                <c:pt idx="2">
                  <c:v>4476</c:v>
                </c:pt>
                <c:pt idx="3">
                  <c:v>4356</c:v>
                </c:pt>
                <c:pt idx="4">
                  <c:v>0</c:v>
                </c:pt>
                <c:pt idx="5">
                  <c:v>5567</c:v>
                </c:pt>
                <c:pt idx="6">
                  <c:v>4876</c:v>
                </c:pt>
                <c:pt idx="7">
                  <c:v>4688</c:v>
                </c:pt>
                <c:pt idx="8">
                  <c:v>4887</c:v>
                </c:pt>
                <c:pt idx="9">
                  <c:v>4354</c:v>
                </c:pt>
                <c:pt idx="10">
                  <c:v>4509</c:v>
                </c:pt>
                <c:pt idx="11">
                  <c:v>4554</c:v>
                </c:pt>
                <c:pt idx="12">
                  <c:v>4066</c:v>
                </c:pt>
                <c:pt idx="13">
                  <c:v>3574</c:v>
                </c:pt>
                <c:pt idx="14">
                  <c:v>4795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'2641L01 Mechanik elektrotechnik'!$B$7:$P$7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'2641L01 Mechanik elektrotechnik'!$B$49:$P$49</c:f>
              <c:numCache>
                <c:formatCode>#,##0</c:formatCode>
                <c:ptCount val="15"/>
                <c:pt idx="0">
                  <c:v>17991</c:v>
                </c:pt>
                <c:pt idx="1">
                  <c:v>10451</c:v>
                </c:pt>
                <c:pt idx="2">
                  <c:v>14666</c:v>
                </c:pt>
                <c:pt idx="3">
                  <c:v>10896</c:v>
                </c:pt>
                <c:pt idx="4">
                  <c:v>0</c:v>
                </c:pt>
                <c:pt idx="5">
                  <c:v>9456</c:v>
                </c:pt>
                <c:pt idx="6">
                  <c:v>8638</c:v>
                </c:pt>
                <c:pt idx="7">
                  <c:v>10113</c:v>
                </c:pt>
                <c:pt idx="8">
                  <c:v>9610</c:v>
                </c:pt>
                <c:pt idx="9">
                  <c:v>10363</c:v>
                </c:pt>
                <c:pt idx="10">
                  <c:v>9443</c:v>
                </c:pt>
                <c:pt idx="11">
                  <c:v>9642</c:v>
                </c:pt>
                <c:pt idx="12">
                  <c:v>9077</c:v>
                </c:pt>
                <c:pt idx="13">
                  <c:v>8649</c:v>
                </c:pt>
                <c:pt idx="14">
                  <c:v>10692</c:v>
                </c:pt>
              </c:numCache>
            </c:numRef>
          </c:val>
        </c:ser>
        <c:marker val="1"/>
        <c:axId val="60629376"/>
        <c:axId val="60631680"/>
      </c:lineChart>
      <c:catAx>
        <c:axId val="60629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631680"/>
        <c:crossesAt val="0"/>
        <c:auto val="1"/>
        <c:lblAlgn val="ctr"/>
        <c:lblOffset val="100"/>
      </c:catAx>
      <c:valAx>
        <c:axId val="6063168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62937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99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Mechanik elektronik  26-43-L/001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34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'2643L001 Mechanik elektronik'!$A$8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'2643L001 Mechanik elektronik'!$B$35:$P$35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elektronik'!$B$189:$P$189</c:f>
              <c:numCache>
                <c:formatCode>#,##0</c:formatCode>
                <c:ptCount val="15"/>
                <c:pt idx="0">
                  <c:v>38217</c:v>
                </c:pt>
                <c:pt idx="1">
                  <c:v>38259</c:v>
                </c:pt>
                <c:pt idx="2">
                  <c:v>33929</c:v>
                </c:pt>
                <c:pt idx="3">
                  <c:v>33729</c:v>
                </c:pt>
                <c:pt idx="4">
                  <c:v>35891</c:v>
                </c:pt>
                <c:pt idx="5">
                  <c:v>33704</c:v>
                </c:pt>
                <c:pt idx="6">
                  <c:v>30805</c:v>
                </c:pt>
                <c:pt idx="7">
                  <c:v>37318</c:v>
                </c:pt>
                <c:pt idx="8">
                  <c:v>34000</c:v>
                </c:pt>
                <c:pt idx="9">
                  <c:v>37775</c:v>
                </c:pt>
                <c:pt idx="10">
                  <c:v>35222</c:v>
                </c:pt>
                <c:pt idx="11">
                  <c:v>36406</c:v>
                </c:pt>
                <c:pt idx="12">
                  <c:v>36337</c:v>
                </c:pt>
                <c:pt idx="13">
                  <c:v>35282</c:v>
                </c:pt>
                <c:pt idx="14">
                  <c:v>35491</c:v>
                </c:pt>
              </c:numCache>
            </c:numRef>
          </c:val>
        </c:ser>
        <c:dLbls>
          <c:showVal val="1"/>
        </c:dLbls>
        <c:gapWidth val="60"/>
        <c:axId val="60679296"/>
        <c:axId val="60681216"/>
      </c:barChart>
      <c:lineChart>
        <c:grouping val="standard"/>
        <c:ser>
          <c:idx val="0"/>
          <c:order val="1"/>
          <c:tx>
            <c:strRef>
              <c:f>'2643L001 Mechanik elektronik'!$A$16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371E-2"/>
                  <c:y val="-5.1492226179806491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'2643L001 Mechanik elektronik'!$B$35:$P$35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elektronik'!$B$190:$P$190</c:f>
              <c:numCache>
                <c:formatCode>#,##0</c:formatCode>
                <c:ptCount val="15"/>
                <c:pt idx="0">
                  <c:v>39071</c:v>
                </c:pt>
                <c:pt idx="1">
                  <c:v>39645</c:v>
                </c:pt>
                <c:pt idx="2">
                  <c:v>34327</c:v>
                </c:pt>
                <c:pt idx="3">
                  <c:v>34546</c:v>
                </c:pt>
                <c:pt idx="4">
                  <c:v>37212</c:v>
                </c:pt>
                <c:pt idx="5">
                  <c:v>34087</c:v>
                </c:pt>
                <c:pt idx="6">
                  <c:v>33777</c:v>
                </c:pt>
                <c:pt idx="7">
                  <c:v>38084</c:v>
                </c:pt>
                <c:pt idx="8">
                  <c:v>34584</c:v>
                </c:pt>
                <c:pt idx="9">
                  <c:v>38155</c:v>
                </c:pt>
                <c:pt idx="10">
                  <c:v>35091</c:v>
                </c:pt>
                <c:pt idx="11">
                  <c:v>35979</c:v>
                </c:pt>
                <c:pt idx="12">
                  <c:v>35786</c:v>
                </c:pt>
                <c:pt idx="13">
                  <c:v>33660</c:v>
                </c:pt>
                <c:pt idx="14">
                  <c:v>36001</c:v>
                </c:pt>
              </c:numCache>
            </c:numRef>
          </c:val>
        </c:ser>
        <c:dLbls>
          <c:showVal val="1"/>
        </c:dLbls>
        <c:marker val="1"/>
        <c:axId val="60679296"/>
        <c:axId val="60681216"/>
      </c:lineChart>
      <c:catAx>
        <c:axId val="60679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52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681216"/>
        <c:crossesAt val="0"/>
        <c:lblAlgn val="ctr"/>
        <c:lblOffset val="100"/>
        <c:tickLblSkip val="1"/>
        <c:tickMarkSkip val="1"/>
      </c:catAx>
      <c:valAx>
        <c:axId val="60681216"/>
        <c:scaling>
          <c:orientation val="minMax"/>
          <c:max val="7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679296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Mechanik elektronik  26-43-L/001 -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'2643L001 Mechanik elektronik'!$A$14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'2643L001 Mechanik elektronik'!$B$35:$P$35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elektronik'!$B$14:$P$14</c:f>
              <c:numCache>
                <c:formatCode>#,##0</c:formatCode>
                <c:ptCount val="15"/>
                <c:pt idx="0">
                  <c:v>3027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2170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2761</c:v>
                </c:pt>
              </c:numCache>
            </c:numRef>
          </c:val>
        </c:ser>
        <c:ser>
          <c:idx val="0"/>
          <c:order val="1"/>
          <c:tx>
            <c:strRef>
              <c:f>'2643L001 Mechanik elektronik'!$A$13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'2643L001 Mechanik elektronik'!$B$35:$P$35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elektronik'!$B$13:$P$13</c:f>
              <c:numCache>
                <c:formatCode>#,##0</c:formatCode>
                <c:ptCount val="15"/>
                <c:pt idx="0">
                  <c:v>19220</c:v>
                </c:pt>
                <c:pt idx="1">
                  <c:v>19660</c:v>
                </c:pt>
                <c:pt idx="2">
                  <c:v>18631</c:v>
                </c:pt>
                <c:pt idx="3">
                  <c:v>18442</c:v>
                </c:pt>
                <c:pt idx="4">
                  <c:v>25199</c:v>
                </c:pt>
                <c:pt idx="5">
                  <c:v>18613</c:v>
                </c:pt>
                <c:pt idx="6">
                  <c:v>13635</c:v>
                </c:pt>
                <c:pt idx="7">
                  <c:v>19993</c:v>
                </c:pt>
                <c:pt idx="8">
                  <c:v>17044</c:v>
                </c:pt>
                <c:pt idx="9">
                  <c:v>20789</c:v>
                </c:pt>
                <c:pt idx="10">
                  <c:v>18239</c:v>
                </c:pt>
                <c:pt idx="11">
                  <c:v>19356</c:v>
                </c:pt>
                <c:pt idx="12">
                  <c:v>18347</c:v>
                </c:pt>
                <c:pt idx="13">
                  <c:v>20818</c:v>
                </c:pt>
                <c:pt idx="14">
                  <c:v>19142</c:v>
                </c:pt>
              </c:numCache>
            </c:numRef>
          </c:val>
        </c:ser>
        <c:gapWidth val="62"/>
        <c:overlap val="100"/>
        <c:axId val="60836864"/>
        <c:axId val="60847616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'2643L001 Mechanik elektronik'!$B$7:$P$7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elektronik'!$B$22:$P$22</c:f>
              <c:numCache>
                <c:formatCode>#,##0</c:formatCode>
                <c:ptCount val="15"/>
                <c:pt idx="0">
                  <c:v>3386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2683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2857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'2643L001 Mechanik elektronik'!$B$7:$P$7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elektronik'!$B$21:$P$21</c:f>
              <c:numCache>
                <c:formatCode>#,##0</c:formatCode>
                <c:ptCount val="15"/>
                <c:pt idx="0">
                  <c:v>19220</c:v>
                </c:pt>
                <c:pt idx="1">
                  <c:v>20458</c:v>
                </c:pt>
                <c:pt idx="2">
                  <c:v>18632</c:v>
                </c:pt>
                <c:pt idx="3">
                  <c:v>18514</c:v>
                </c:pt>
                <c:pt idx="4">
                  <c:v>24676</c:v>
                </c:pt>
                <c:pt idx="5">
                  <c:v>18548</c:v>
                </c:pt>
                <c:pt idx="6">
                  <c:v>15365</c:v>
                </c:pt>
                <c:pt idx="7">
                  <c:v>20506</c:v>
                </c:pt>
                <c:pt idx="8">
                  <c:v>17088</c:v>
                </c:pt>
                <c:pt idx="9">
                  <c:v>20474</c:v>
                </c:pt>
                <c:pt idx="10">
                  <c:v>19160</c:v>
                </c:pt>
                <c:pt idx="11">
                  <c:v>19391</c:v>
                </c:pt>
                <c:pt idx="12">
                  <c:v>18560</c:v>
                </c:pt>
                <c:pt idx="13">
                  <c:v>19063</c:v>
                </c:pt>
                <c:pt idx="14">
                  <c:v>19261</c:v>
                </c:pt>
              </c:numCache>
            </c:numRef>
          </c:val>
        </c:ser>
        <c:marker val="1"/>
        <c:axId val="60836864"/>
        <c:axId val="60847616"/>
      </c:lineChart>
      <c:catAx>
        <c:axId val="60836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47616"/>
        <c:crossesAt val="0"/>
        <c:auto val="1"/>
        <c:lblAlgn val="ctr"/>
        <c:lblOffset val="100"/>
      </c:catAx>
      <c:valAx>
        <c:axId val="60847616"/>
        <c:scaling>
          <c:orientation val="minMax"/>
          <c:max val="42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3686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99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Mechanik elektronik  26-43-L/001 -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'2643L001 Mechanik elektronik'!$A$42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'2643L001 Mechanik elektronik'!$B$35:$P$35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elektronik'!$B$42:$P$42</c:f>
              <c:numCache>
                <c:formatCode>#,##0</c:formatCode>
                <c:ptCount val="15"/>
                <c:pt idx="0">
                  <c:v>4170</c:v>
                </c:pt>
                <c:pt idx="1">
                  <c:v>5270</c:v>
                </c:pt>
                <c:pt idx="2">
                  <c:v>3839</c:v>
                </c:pt>
                <c:pt idx="3">
                  <c:v>3920</c:v>
                </c:pt>
                <c:pt idx="4">
                  <c:v>2510</c:v>
                </c:pt>
                <c:pt idx="5">
                  <c:v>5053</c:v>
                </c:pt>
                <c:pt idx="6">
                  <c:v>4833</c:v>
                </c:pt>
                <c:pt idx="7">
                  <c:v>4688</c:v>
                </c:pt>
                <c:pt idx="8">
                  <c:v>4713</c:v>
                </c:pt>
                <c:pt idx="9">
                  <c:v>3940</c:v>
                </c:pt>
                <c:pt idx="10">
                  <c:v>4558</c:v>
                </c:pt>
                <c:pt idx="11">
                  <c:v>4869</c:v>
                </c:pt>
                <c:pt idx="12">
                  <c:v>3516</c:v>
                </c:pt>
                <c:pt idx="13">
                  <c:v>3234</c:v>
                </c:pt>
                <c:pt idx="14">
                  <c:v>4222</c:v>
                </c:pt>
              </c:numCache>
            </c:numRef>
          </c:val>
        </c:ser>
        <c:ser>
          <c:idx val="0"/>
          <c:order val="1"/>
          <c:tx>
            <c:strRef>
              <c:f>'2643L001 Mechanik elektronik'!$A$41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'2643L001 Mechanik elektronik'!$B$35:$P$35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elektronik'!$B$41:$P$41</c:f>
              <c:numCache>
                <c:formatCode>#,##0</c:formatCode>
                <c:ptCount val="15"/>
                <c:pt idx="0">
                  <c:v>11800</c:v>
                </c:pt>
                <c:pt idx="1">
                  <c:v>10196</c:v>
                </c:pt>
                <c:pt idx="2">
                  <c:v>9085</c:v>
                </c:pt>
                <c:pt idx="3">
                  <c:v>8896</c:v>
                </c:pt>
                <c:pt idx="4">
                  <c:v>6012</c:v>
                </c:pt>
                <c:pt idx="5">
                  <c:v>8418</c:v>
                </c:pt>
                <c:pt idx="6">
                  <c:v>9246</c:v>
                </c:pt>
                <c:pt idx="7">
                  <c:v>9860</c:v>
                </c:pt>
                <c:pt idx="8">
                  <c:v>8816</c:v>
                </c:pt>
                <c:pt idx="9">
                  <c:v>10362</c:v>
                </c:pt>
                <c:pt idx="10">
                  <c:v>9438</c:v>
                </c:pt>
                <c:pt idx="11">
                  <c:v>9275</c:v>
                </c:pt>
                <c:pt idx="12">
                  <c:v>10958</c:v>
                </c:pt>
                <c:pt idx="13">
                  <c:v>8762</c:v>
                </c:pt>
                <c:pt idx="14">
                  <c:v>9366</c:v>
                </c:pt>
              </c:numCache>
            </c:numRef>
          </c:val>
        </c:ser>
        <c:gapWidth val="62"/>
        <c:overlap val="100"/>
        <c:axId val="60871424"/>
        <c:axId val="60873728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'2643L001 Mechanik elektronik'!$B$7:$P$7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elektronik'!$B$50:$P$50</c:f>
              <c:numCache>
                <c:formatCode>#,##0</c:formatCode>
                <c:ptCount val="15"/>
                <c:pt idx="0">
                  <c:v>4665</c:v>
                </c:pt>
                <c:pt idx="1">
                  <c:v>5479</c:v>
                </c:pt>
                <c:pt idx="2">
                  <c:v>4084</c:v>
                </c:pt>
                <c:pt idx="3">
                  <c:v>4356</c:v>
                </c:pt>
                <c:pt idx="4">
                  <c:v>3989</c:v>
                </c:pt>
                <c:pt idx="5">
                  <c:v>5567</c:v>
                </c:pt>
                <c:pt idx="6">
                  <c:v>4876</c:v>
                </c:pt>
                <c:pt idx="7">
                  <c:v>4688</c:v>
                </c:pt>
                <c:pt idx="8">
                  <c:v>4887</c:v>
                </c:pt>
                <c:pt idx="9">
                  <c:v>4354</c:v>
                </c:pt>
                <c:pt idx="10">
                  <c:v>4509</c:v>
                </c:pt>
                <c:pt idx="11">
                  <c:v>4554</c:v>
                </c:pt>
                <c:pt idx="12">
                  <c:v>4615</c:v>
                </c:pt>
                <c:pt idx="13">
                  <c:v>3574</c:v>
                </c:pt>
                <c:pt idx="14">
                  <c:v>4586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'2643L001 Mechanik elektronik'!$B$7:$P$7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'2643L001 Mechanik elektronik'!$B$49:$P$49</c:f>
              <c:numCache>
                <c:formatCode>#,##0</c:formatCode>
                <c:ptCount val="15"/>
                <c:pt idx="0">
                  <c:v>11800</c:v>
                </c:pt>
                <c:pt idx="1">
                  <c:v>10451</c:v>
                </c:pt>
                <c:pt idx="2">
                  <c:v>9085</c:v>
                </c:pt>
                <c:pt idx="3">
                  <c:v>8931</c:v>
                </c:pt>
                <c:pt idx="4">
                  <c:v>5864</c:v>
                </c:pt>
                <c:pt idx="5">
                  <c:v>8187</c:v>
                </c:pt>
                <c:pt idx="6">
                  <c:v>10418</c:v>
                </c:pt>
                <c:pt idx="7">
                  <c:v>10113</c:v>
                </c:pt>
                <c:pt idx="8">
                  <c:v>9055</c:v>
                </c:pt>
                <c:pt idx="9">
                  <c:v>10362</c:v>
                </c:pt>
                <c:pt idx="10">
                  <c:v>8467</c:v>
                </c:pt>
                <c:pt idx="11">
                  <c:v>9271</c:v>
                </c:pt>
                <c:pt idx="12">
                  <c:v>9857</c:v>
                </c:pt>
                <c:pt idx="13">
                  <c:v>8296</c:v>
                </c:pt>
                <c:pt idx="14">
                  <c:v>9297</c:v>
                </c:pt>
              </c:numCache>
            </c:numRef>
          </c:val>
        </c:ser>
        <c:marker val="1"/>
        <c:axId val="60871424"/>
        <c:axId val="60873728"/>
      </c:lineChart>
      <c:catAx>
        <c:axId val="6087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73728"/>
        <c:crossesAt val="0"/>
        <c:auto val="1"/>
        <c:lblAlgn val="ctr"/>
        <c:lblOffset val="100"/>
      </c:catAx>
      <c:valAx>
        <c:axId val="6087372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7142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76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44</xdr:row>
      <xdr:rowOff>38099</xdr:rowOff>
    </xdr:from>
    <xdr:to>
      <xdr:col>11</xdr:col>
      <xdr:colOff>598714</xdr:colOff>
      <xdr:row>82</xdr:row>
      <xdr:rowOff>54427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tabSelected="1" zoomScaleNormal="100" workbookViewId="0">
      <selection activeCell="C39" sqref="C39"/>
    </sheetView>
  </sheetViews>
  <sheetFormatPr defaultRowHeight="12.75"/>
  <cols>
    <col min="1" max="1" width="14.7109375" style="1" customWidth="1"/>
    <col min="2" max="2" width="15.7109375" style="1" customWidth="1"/>
    <col min="3" max="3" width="30.42578125" style="1" customWidth="1"/>
    <col min="4" max="4" width="9" style="1" customWidth="1"/>
    <col min="5" max="5" width="17.85546875" style="1" customWidth="1"/>
    <col min="6" max="16384" width="9.140625" style="1"/>
  </cols>
  <sheetData>
    <row r="1" spans="1:7" ht="15.75">
      <c r="E1" s="7" t="s">
        <v>23</v>
      </c>
    </row>
    <row r="7" spans="1:7" ht="51" customHeight="1">
      <c r="A7" s="217" t="s">
        <v>59</v>
      </c>
      <c r="B7" s="217"/>
      <c r="C7" s="217"/>
      <c r="D7" s="217"/>
      <c r="E7" s="217"/>
      <c r="F7" s="80"/>
      <c r="G7" s="2"/>
    </row>
    <row r="8" spans="1:7" ht="39.75" customHeight="1">
      <c r="A8" s="218" t="s">
        <v>60</v>
      </c>
      <c r="B8" s="218"/>
      <c r="C8" s="218"/>
      <c r="D8" s="218"/>
      <c r="E8" s="218"/>
      <c r="F8" s="2"/>
      <c r="G8" s="2"/>
    </row>
    <row r="14" spans="1:7" ht="15.75">
      <c r="A14" s="3"/>
      <c r="B14" s="3" t="s">
        <v>19</v>
      </c>
    </row>
    <row r="15" spans="1:7" ht="15.75">
      <c r="A15" s="3"/>
      <c r="B15" s="3"/>
      <c r="C15" s="3"/>
    </row>
    <row r="16" spans="1:7" ht="15.75">
      <c r="A16" s="4" t="s">
        <v>20</v>
      </c>
      <c r="B16" s="5" t="s">
        <v>84</v>
      </c>
      <c r="C16" s="6" t="s">
        <v>55</v>
      </c>
    </row>
    <row r="17" spans="1:3" ht="15.75">
      <c r="A17" s="4" t="s">
        <v>21</v>
      </c>
      <c r="B17" s="5" t="s">
        <v>86</v>
      </c>
      <c r="C17" s="6" t="s">
        <v>87</v>
      </c>
    </row>
    <row r="18" spans="1:3" ht="15.75">
      <c r="A18" s="4" t="s">
        <v>22</v>
      </c>
      <c r="B18" s="5" t="s">
        <v>82</v>
      </c>
      <c r="C18" s="6" t="s">
        <v>83</v>
      </c>
    </row>
    <row r="19" spans="1:3" ht="15.75">
      <c r="A19" s="4" t="s">
        <v>53</v>
      </c>
      <c r="B19" s="5" t="s">
        <v>85</v>
      </c>
      <c r="C19" s="6" t="s">
        <v>56</v>
      </c>
    </row>
    <row r="20" spans="1:3" ht="15.75">
      <c r="A20" s="4" t="s">
        <v>54</v>
      </c>
      <c r="B20" s="5" t="s">
        <v>88</v>
      </c>
      <c r="C20" s="6" t="s">
        <v>89</v>
      </c>
    </row>
    <row r="21" spans="1:3" ht="15.75">
      <c r="A21" s="4"/>
      <c r="B21" s="3"/>
    </row>
    <row r="22" spans="1:3" ht="15.75">
      <c r="A22" s="4"/>
      <c r="B22" s="3"/>
    </row>
    <row r="23" spans="1:3" ht="15.75">
      <c r="A23" s="4"/>
      <c r="B23" s="3"/>
    </row>
    <row r="24" spans="1:3" ht="15.75">
      <c r="A24" s="4"/>
      <c r="B24" s="3"/>
    </row>
    <row r="25" spans="1:3" ht="15.75">
      <c r="A25" s="4"/>
      <c r="B25" s="3"/>
    </row>
    <row r="26" spans="1:3" ht="15.75">
      <c r="A26" s="4"/>
      <c r="B26" s="3"/>
    </row>
    <row r="27" spans="1:3" ht="15.75">
      <c r="A27" s="4"/>
      <c r="B27" s="3"/>
    </row>
    <row r="28" spans="1:3" ht="15.75">
      <c r="A28" s="4"/>
      <c r="B28" s="3"/>
    </row>
    <row r="29" spans="1:3" ht="15.75">
      <c r="A29" s="4"/>
      <c r="B29" s="3"/>
    </row>
    <row r="30" spans="1:3" ht="15.75">
      <c r="A30" s="4"/>
      <c r="B30" s="3"/>
    </row>
    <row r="31" spans="1:3" ht="15.75">
      <c r="A31" s="4"/>
      <c r="B31" s="3"/>
    </row>
    <row r="32" spans="1:3" ht="15.75">
      <c r="A32" s="4"/>
      <c r="B32" s="3"/>
    </row>
    <row r="33" spans="1:5" ht="15.75">
      <c r="A33" s="4"/>
      <c r="B33" s="3"/>
    </row>
    <row r="34" spans="1:5" ht="15.75">
      <c r="A34" s="4"/>
      <c r="B34" s="3"/>
    </row>
    <row r="35" spans="1:5" ht="15.75">
      <c r="A35" s="4"/>
      <c r="B35" s="3"/>
    </row>
    <row r="36" spans="1:5" ht="15.75">
      <c r="A36" s="4"/>
      <c r="B36" s="3"/>
    </row>
    <row r="37" spans="1:5" ht="15.75">
      <c r="A37" s="4"/>
      <c r="B37" s="3"/>
    </row>
    <row r="38" spans="1:5" ht="15.75">
      <c r="A38" s="4"/>
      <c r="B38" s="3"/>
    </row>
    <row r="39" spans="1:5" ht="15.75">
      <c r="A39" s="4"/>
      <c r="B39" s="3"/>
    </row>
    <row r="40" spans="1:5" ht="15.75">
      <c r="A40" s="4"/>
      <c r="B40" s="3"/>
    </row>
    <row r="41" spans="1:5" ht="15.75">
      <c r="A41" s="4"/>
      <c r="B41" s="3"/>
    </row>
    <row r="42" spans="1:5" ht="15.75">
      <c r="A42" s="4"/>
      <c r="B42" s="3"/>
    </row>
    <row r="43" spans="1:5" ht="15.75">
      <c r="A43" s="4"/>
      <c r="B43" s="3"/>
    </row>
    <row r="44" spans="1:5" ht="15.75">
      <c r="A44" s="4"/>
      <c r="B44" s="3"/>
    </row>
    <row r="45" spans="1:5" ht="3.75" customHeight="1">
      <c r="A45" s="4"/>
      <c r="B45" s="3"/>
    </row>
    <row r="46" spans="1:5" ht="3.75" customHeight="1">
      <c r="A46" s="4"/>
      <c r="B46" s="3"/>
    </row>
    <row r="47" spans="1:5" ht="10.5" customHeight="1">
      <c r="A47" s="10"/>
      <c r="B47" s="10"/>
      <c r="C47" s="10"/>
      <c r="D47" s="37"/>
      <c r="E47" s="37"/>
    </row>
    <row r="48" spans="1:5" ht="13.5" customHeight="1">
      <c r="A48" s="216" t="s">
        <v>104</v>
      </c>
      <c r="B48" s="216"/>
      <c r="C48" s="216"/>
      <c r="D48" s="216"/>
      <c r="E48" s="216"/>
    </row>
    <row r="49" spans="1:5" ht="13.5" customHeight="1">
      <c r="A49" s="216"/>
      <c r="B49" s="216"/>
      <c r="C49" s="216"/>
      <c r="D49" s="216"/>
      <c r="E49" s="216"/>
    </row>
    <row r="50" spans="1:5" ht="21.75" customHeight="1">
      <c r="A50" s="216"/>
      <c r="B50" s="216"/>
      <c r="C50" s="216"/>
      <c r="D50" s="216"/>
      <c r="E50" s="216"/>
    </row>
  </sheetData>
  <mergeCells count="3">
    <mergeCell ref="A48:E50"/>
    <mergeCell ref="A7:E7"/>
    <mergeCell ref="A8:E8"/>
  </mergeCells>
  <phoneticPr fontId="10" type="noConversion"/>
  <hyperlinks>
    <hyperlink ref="B17:C17" location="'2641L01 Mechanik elektrotechnik'!A1" display="2641L01 TV"/>
    <hyperlink ref="B19:C19" location="'3941L01 Autotronik'!A1" display="3941L01 TV"/>
    <hyperlink ref="B20:C20" location="'6641L008 Obchodník'!A1" display="6641L008 TV"/>
    <hyperlink ref="B16:C16" location="'2345L001 Mechanik seřizovač'!A1" display="2345L001 TV"/>
    <hyperlink ref="B18:C18" location="'2643L001 Mechanik elektronik'!A1" display="2643L001 TV"/>
  </hyperlinks>
  <pageMargins left="0.78740157480314965" right="0.78740157480314965" top="0.78740157480314965" bottom="0.59055118110236227" header="0.51181102362204722" footer="0.51181102362204722"/>
  <pageSetup paperSize="9" scale="95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60" zoomScaleNormal="60" workbookViewId="0">
      <selection activeCell="P57" activeCellId="5" sqref="P13:P15 P21:P23 P29:P31 P41:P43 P49:P51 P57:P60"/>
    </sheetView>
  </sheetViews>
  <sheetFormatPr defaultRowHeight="12.75"/>
  <cols>
    <col min="1" max="1" width="49.42578125" style="11" customWidth="1"/>
    <col min="2" max="16" width="10.7109375" style="11" customWidth="1"/>
    <col min="17" max="18" width="9.28515625" style="11" bestFit="1" customWidth="1"/>
    <col min="19" max="16384" width="9.140625" style="11"/>
  </cols>
  <sheetData>
    <row r="1" spans="1:33" ht="14.25">
      <c r="P1" s="8" t="s">
        <v>32</v>
      </c>
    </row>
    <row r="2" spans="1:33" s="71" customFormat="1" ht="29.25" customHeight="1">
      <c r="A2" s="219" t="s">
        <v>63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</row>
    <row r="3" spans="1:33" ht="19.5" customHeight="1">
      <c r="A3" s="9"/>
      <c r="P3" s="89"/>
    </row>
    <row r="4" spans="1:33" ht="29.25" customHeight="1">
      <c r="A4" s="91" t="s">
        <v>90</v>
      </c>
      <c r="B4" s="72"/>
      <c r="C4" s="72"/>
      <c r="D4" s="72"/>
      <c r="E4" s="72"/>
      <c r="F4" s="73"/>
      <c r="G4" s="72"/>
      <c r="H4" s="72"/>
      <c r="I4" s="72"/>
      <c r="J4" s="72"/>
      <c r="K4" s="72"/>
      <c r="L4" s="72"/>
      <c r="M4" s="72"/>
      <c r="N4" s="72"/>
      <c r="O4" s="39"/>
      <c r="P4" s="90" t="s">
        <v>81</v>
      </c>
    </row>
    <row r="5" spans="1:33" ht="23.25" customHeight="1" thickBot="1">
      <c r="P5" s="12" t="s">
        <v>24</v>
      </c>
    </row>
    <row r="6" spans="1:33" ht="16.5" customHeight="1" thickBot="1">
      <c r="A6" s="220" t="s">
        <v>38</v>
      </c>
      <c r="B6" s="222" t="s">
        <v>0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47"/>
    </row>
    <row r="7" spans="1:33" s="9" customFormat="1" ht="114" customHeight="1" thickBot="1">
      <c r="A7" s="221"/>
      <c r="B7" s="13" t="s">
        <v>1</v>
      </c>
      <c r="C7" s="14" t="s">
        <v>2</v>
      </c>
      <c r="D7" s="14" t="s">
        <v>3</v>
      </c>
      <c r="E7" s="14" t="s">
        <v>4</v>
      </c>
      <c r="F7" s="14" t="s">
        <v>5</v>
      </c>
      <c r="G7" s="14" t="s">
        <v>6</v>
      </c>
      <c r="H7" s="14" t="s">
        <v>7</v>
      </c>
      <c r="I7" s="14" t="s">
        <v>8</v>
      </c>
      <c r="J7" s="14" t="s">
        <v>9</v>
      </c>
      <c r="K7" s="14" t="s">
        <v>64</v>
      </c>
      <c r="L7" s="14" t="s">
        <v>11</v>
      </c>
      <c r="M7" s="14" t="s">
        <v>12</v>
      </c>
      <c r="N7" s="14" t="s">
        <v>14</v>
      </c>
      <c r="O7" s="45" t="s">
        <v>13</v>
      </c>
      <c r="P7" s="48" t="s">
        <v>40</v>
      </c>
      <c r="Q7" s="15"/>
      <c r="R7" s="15"/>
      <c r="S7" s="15"/>
      <c r="T7" s="16"/>
      <c r="U7" s="16"/>
      <c r="V7" s="16"/>
      <c r="W7" s="16"/>
    </row>
    <row r="8" spans="1:33" s="9" customFormat="1" ht="30" customHeight="1" thickBot="1">
      <c r="A8" s="17">
        <v>2011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46"/>
      <c r="Q8" s="15"/>
      <c r="R8" s="15"/>
      <c r="S8" s="15"/>
      <c r="T8" s="16"/>
      <c r="U8" s="16"/>
      <c r="V8" s="16"/>
      <c r="W8" s="16"/>
    </row>
    <row r="9" spans="1:33" s="36" customFormat="1" ht="30" customHeight="1">
      <c r="A9" s="19" t="s">
        <v>15</v>
      </c>
      <c r="B9" s="84">
        <v>8.08</v>
      </c>
      <c r="C9" s="28">
        <v>18.044444444444444</v>
      </c>
      <c r="D9" s="28">
        <v>16.18</v>
      </c>
      <c r="E9" s="28">
        <v>18.690000000000001</v>
      </c>
      <c r="F9" s="28">
        <v>0</v>
      </c>
      <c r="G9" s="28">
        <v>17.8</v>
      </c>
      <c r="H9" s="28">
        <v>14.913361302031902</v>
      </c>
      <c r="I9" s="28">
        <v>14.63</v>
      </c>
      <c r="J9" s="28">
        <v>19.04</v>
      </c>
      <c r="K9" s="28">
        <v>15.606999999999999</v>
      </c>
      <c r="L9" s="28">
        <v>19.018533333333334</v>
      </c>
      <c r="M9" s="28">
        <v>18.13</v>
      </c>
      <c r="N9" s="28">
        <v>14.9</v>
      </c>
      <c r="O9" s="92">
        <v>15.82</v>
      </c>
      <c r="P9" s="70">
        <f t="shared" ref="P9:P12" si="0">SUM(B9:O9)/COUNTIF(B9:O9,"&gt;0")</f>
        <v>16.219487621523818</v>
      </c>
    </row>
    <row r="10" spans="1:33" s="22" customFormat="1" ht="30" customHeight="1">
      <c r="A10" s="21" t="s">
        <v>17</v>
      </c>
      <c r="B10" s="85">
        <v>58.2</v>
      </c>
      <c r="C10" s="30">
        <v>57.84</v>
      </c>
      <c r="D10" s="30">
        <v>69.0792</v>
      </c>
      <c r="E10" s="30">
        <v>66</v>
      </c>
      <c r="F10" s="30">
        <v>0</v>
      </c>
      <c r="G10" s="30">
        <v>97</v>
      </c>
      <c r="H10" s="30">
        <v>62.117999999999995</v>
      </c>
      <c r="I10" s="30">
        <v>63.05</v>
      </c>
      <c r="J10" s="30">
        <v>55</v>
      </c>
      <c r="K10" s="30">
        <v>60.72</v>
      </c>
      <c r="L10" s="30">
        <v>61.84</v>
      </c>
      <c r="M10" s="30">
        <v>62</v>
      </c>
      <c r="N10" s="30">
        <v>50</v>
      </c>
      <c r="O10" s="93">
        <v>70.900000000000006</v>
      </c>
      <c r="P10" s="41">
        <f t="shared" si="0"/>
        <v>64.134399999999999</v>
      </c>
    </row>
    <row r="11" spans="1:33" s="36" customFormat="1" ht="30" customHeight="1">
      <c r="A11" s="23" t="s">
        <v>16</v>
      </c>
      <c r="B11" s="86">
        <v>25787</v>
      </c>
      <c r="C11" s="31">
        <v>25748.685935845831</v>
      </c>
      <c r="D11" s="31">
        <v>24174</v>
      </c>
      <c r="E11" s="31">
        <v>25850</v>
      </c>
      <c r="F11" s="31">
        <v>0</v>
      </c>
      <c r="G11" s="31">
        <v>24150</v>
      </c>
      <c r="H11" s="31">
        <v>23000</v>
      </c>
      <c r="I11" s="31">
        <v>24375</v>
      </c>
      <c r="J11" s="31">
        <v>25353</v>
      </c>
      <c r="K11" s="31">
        <v>24791</v>
      </c>
      <c r="L11" s="31">
        <v>25226</v>
      </c>
      <c r="M11" s="31">
        <v>25582</v>
      </c>
      <c r="N11" s="31">
        <v>23545</v>
      </c>
      <c r="O11" s="94">
        <v>25884</v>
      </c>
      <c r="P11" s="42">
        <f t="shared" si="0"/>
        <v>24881.975841218911</v>
      </c>
    </row>
    <row r="12" spans="1:33" s="96" customFormat="1" ht="30" customHeight="1" thickBot="1">
      <c r="A12" s="24" t="s">
        <v>18</v>
      </c>
      <c r="B12" s="87">
        <v>15638</v>
      </c>
      <c r="C12" s="32">
        <v>15099.89943166653</v>
      </c>
      <c r="D12" s="32">
        <v>14187</v>
      </c>
      <c r="E12" s="32">
        <v>13590</v>
      </c>
      <c r="F12" s="32">
        <v>0</v>
      </c>
      <c r="G12" s="32">
        <v>13096</v>
      </c>
      <c r="H12" s="32">
        <v>16000</v>
      </c>
      <c r="I12" s="32">
        <v>14590</v>
      </c>
      <c r="J12" s="32">
        <v>15709</v>
      </c>
      <c r="K12" s="32">
        <v>13581</v>
      </c>
      <c r="L12" s="32">
        <v>15393</v>
      </c>
      <c r="M12" s="32">
        <v>15014</v>
      </c>
      <c r="N12" s="32">
        <v>14648</v>
      </c>
      <c r="O12" s="95">
        <v>14581</v>
      </c>
      <c r="P12" s="43">
        <f t="shared" si="0"/>
        <v>14702.069187051271</v>
      </c>
    </row>
    <row r="13" spans="1:33" s="36" customFormat="1" ht="30" customHeight="1" thickBot="1">
      <c r="A13" s="25" t="s">
        <v>65</v>
      </c>
      <c r="B13" s="26">
        <f>IF(B9=0," --- ",ROUND(12*(1/B9*B11),))</f>
        <v>38298</v>
      </c>
      <c r="C13" s="26">
        <f t="shared" ref="C13:O14" si="1">IF(C9=0," --- ",ROUND(12*(1/C9*C11),))</f>
        <v>17124</v>
      </c>
      <c r="D13" s="26">
        <f t="shared" si="1"/>
        <v>17929</v>
      </c>
      <c r="E13" s="26">
        <f t="shared" si="1"/>
        <v>16597</v>
      </c>
      <c r="F13" s="26" t="str">
        <f t="shared" si="1"/>
        <v xml:space="preserve"> --- </v>
      </c>
      <c r="G13" s="26">
        <f t="shared" si="1"/>
        <v>16281</v>
      </c>
      <c r="H13" s="26">
        <f t="shared" si="1"/>
        <v>18507</v>
      </c>
      <c r="I13" s="26">
        <f t="shared" si="1"/>
        <v>19993</v>
      </c>
      <c r="J13" s="26">
        <f t="shared" si="1"/>
        <v>15979</v>
      </c>
      <c r="K13" s="26">
        <f>IF(K9=0," --- ",ROUND(12*(1/K9*K11)+Q60,))</f>
        <v>19214</v>
      </c>
      <c r="L13" s="26">
        <f t="shared" si="1"/>
        <v>15917</v>
      </c>
      <c r="M13" s="26">
        <f t="shared" si="1"/>
        <v>16932</v>
      </c>
      <c r="N13" s="26">
        <f t="shared" si="1"/>
        <v>18962</v>
      </c>
      <c r="O13" s="97">
        <f t="shared" si="1"/>
        <v>19634</v>
      </c>
      <c r="P13" s="98">
        <f>ROUND(SUM(B13:O13)/COUNTIF(B13:O13,"&gt;0"),)</f>
        <v>19336</v>
      </c>
      <c r="Q13" s="99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99"/>
    </row>
    <row r="14" spans="1:33" s="36" customFormat="1" ht="30" customHeight="1" thickBot="1">
      <c r="A14" s="25" t="s">
        <v>66</v>
      </c>
      <c r="B14" s="88">
        <f>IF(B10=0," --- ",ROUND(12*(1/B10*B12),))</f>
        <v>3224</v>
      </c>
      <c r="C14" s="88">
        <f t="shared" si="1"/>
        <v>3133</v>
      </c>
      <c r="D14" s="88">
        <f t="shared" si="1"/>
        <v>2464</v>
      </c>
      <c r="E14" s="88">
        <f t="shared" si="1"/>
        <v>2471</v>
      </c>
      <c r="F14" s="88" t="str">
        <f t="shared" si="1"/>
        <v xml:space="preserve"> --- </v>
      </c>
      <c r="G14" s="88">
        <f t="shared" si="1"/>
        <v>1620</v>
      </c>
      <c r="H14" s="88">
        <f t="shared" si="1"/>
        <v>3091</v>
      </c>
      <c r="I14" s="88">
        <f t="shared" si="1"/>
        <v>2777</v>
      </c>
      <c r="J14" s="88">
        <f t="shared" si="1"/>
        <v>3427</v>
      </c>
      <c r="K14" s="88">
        <f t="shared" si="1"/>
        <v>2684</v>
      </c>
      <c r="L14" s="88">
        <f t="shared" si="1"/>
        <v>2987</v>
      </c>
      <c r="M14" s="88">
        <f t="shared" si="1"/>
        <v>2906</v>
      </c>
      <c r="N14" s="88">
        <f t="shared" si="1"/>
        <v>3516</v>
      </c>
      <c r="O14" s="101">
        <f t="shared" si="1"/>
        <v>2468</v>
      </c>
      <c r="P14" s="98">
        <f>ROUND(SUM(B14:O14)/COUNTIF(B14:O14,"&gt;0"),)</f>
        <v>2828</v>
      </c>
      <c r="Q14" s="99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</row>
    <row r="15" spans="1:33" s="36" customFormat="1" ht="30" customHeight="1" thickBot="1">
      <c r="A15" s="25" t="s">
        <v>67</v>
      </c>
      <c r="B15" s="88">
        <f>IF(B9=0," --- ",B13+B14)</f>
        <v>41522</v>
      </c>
      <c r="C15" s="88">
        <f t="shared" ref="C15:P15" si="2">IF(C9=0," --- ",C13+C14)</f>
        <v>20257</v>
      </c>
      <c r="D15" s="88">
        <f t="shared" si="2"/>
        <v>20393</v>
      </c>
      <c r="E15" s="88">
        <f t="shared" si="2"/>
        <v>19068</v>
      </c>
      <c r="F15" s="88" t="str">
        <f t="shared" si="2"/>
        <v xml:space="preserve"> --- </v>
      </c>
      <c r="G15" s="88">
        <f t="shared" si="2"/>
        <v>17901</v>
      </c>
      <c r="H15" s="88">
        <f t="shared" si="2"/>
        <v>21598</v>
      </c>
      <c r="I15" s="88">
        <f t="shared" si="2"/>
        <v>22770</v>
      </c>
      <c r="J15" s="88">
        <f t="shared" si="2"/>
        <v>19406</v>
      </c>
      <c r="K15" s="88">
        <f t="shared" si="2"/>
        <v>21898</v>
      </c>
      <c r="L15" s="88">
        <f t="shared" si="2"/>
        <v>18904</v>
      </c>
      <c r="M15" s="88">
        <f t="shared" si="2"/>
        <v>19838</v>
      </c>
      <c r="N15" s="88">
        <f t="shared" si="2"/>
        <v>22478</v>
      </c>
      <c r="O15" s="101">
        <f t="shared" si="2"/>
        <v>22102</v>
      </c>
      <c r="P15" s="98">
        <f t="shared" si="2"/>
        <v>22164</v>
      </c>
      <c r="Q15" s="99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</row>
    <row r="16" spans="1:33" s="9" customFormat="1" ht="30" customHeight="1" thickBot="1">
      <c r="A16" s="17">
        <v>2010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4"/>
      <c r="Q16" s="15"/>
      <c r="R16" s="15"/>
      <c r="S16" s="15"/>
      <c r="T16" s="16"/>
      <c r="U16" s="16"/>
      <c r="V16" s="16"/>
      <c r="W16" s="16"/>
    </row>
    <row r="17" spans="1:23" s="36" customFormat="1" ht="30" customHeight="1">
      <c r="A17" s="19" t="s">
        <v>15</v>
      </c>
      <c r="B17" s="133">
        <v>8.08</v>
      </c>
      <c r="C17" s="28">
        <v>18.044444444444444</v>
      </c>
      <c r="D17" s="28">
        <v>16.18</v>
      </c>
      <c r="E17" s="28">
        <v>18.690000000000001</v>
      </c>
      <c r="F17" s="28">
        <v>0</v>
      </c>
      <c r="G17" s="28">
        <v>17.8</v>
      </c>
      <c r="H17" s="28">
        <v>16.475307632685514</v>
      </c>
      <c r="I17" s="28">
        <v>15.6</v>
      </c>
      <c r="J17" s="28">
        <v>19.04</v>
      </c>
      <c r="K17" s="28">
        <v>15.939</v>
      </c>
      <c r="L17" s="28">
        <v>18.78042962962963</v>
      </c>
      <c r="M17" s="28">
        <v>18.13</v>
      </c>
      <c r="N17" s="28">
        <v>17</v>
      </c>
      <c r="O17" s="92">
        <v>16.23</v>
      </c>
      <c r="P17" s="105">
        <f t="shared" ref="P17:P20" si="3">SUM(B17:O17)/COUNTIF(B17:O17,"&gt;0")</f>
        <v>16.614552438981505</v>
      </c>
      <c r="R17" s="106"/>
      <c r="S17" s="106"/>
    </row>
    <row r="18" spans="1:23" s="22" customFormat="1" ht="30" customHeight="1">
      <c r="A18" s="21" t="s">
        <v>17</v>
      </c>
      <c r="B18" s="134">
        <v>58.2</v>
      </c>
      <c r="C18" s="30">
        <v>57.844200000000001</v>
      </c>
      <c r="D18" s="30">
        <v>69.0792</v>
      </c>
      <c r="E18" s="30">
        <v>66</v>
      </c>
      <c r="F18" s="30">
        <v>0</v>
      </c>
      <c r="G18" s="30">
        <v>97</v>
      </c>
      <c r="H18" s="30">
        <v>62.117999999999995</v>
      </c>
      <c r="I18" s="30">
        <v>63.05</v>
      </c>
      <c r="J18" s="30">
        <v>55</v>
      </c>
      <c r="K18" s="30">
        <v>57.83</v>
      </c>
      <c r="L18" s="30">
        <v>60.63</v>
      </c>
      <c r="M18" s="30">
        <v>61</v>
      </c>
      <c r="N18" s="30">
        <v>62</v>
      </c>
      <c r="O18" s="93">
        <v>70.900000000000006</v>
      </c>
      <c r="P18" s="107">
        <f t="shared" si="3"/>
        <v>64.665492307692318</v>
      </c>
      <c r="R18" s="106"/>
      <c r="S18" s="106"/>
    </row>
    <row r="19" spans="1:23" s="36" customFormat="1" ht="30" customHeight="1">
      <c r="A19" s="23" t="s">
        <v>16</v>
      </c>
      <c r="B19" s="135">
        <v>25787</v>
      </c>
      <c r="C19" s="31">
        <v>26793</v>
      </c>
      <c r="D19" s="31">
        <v>24174.490760100118</v>
      </c>
      <c r="E19" s="31">
        <v>25950</v>
      </c>
      <c r="F19" s="31">
        <v>0</v>
      </c>
      <c r="G19" s="31">
        <v>24066</v>
      </c>
      <c r="H19" s="31">
        <v>23440</v>
      </c>
      <c r="I19" s="31">
        <v>25000</v>
      </c>
      <c r="J19" s="31">
        <v>25419</v>
      </c>
      <c r="K19" s="31">
        <v>25118</v>
      </c>
      <c r="L19" s="31">
        <v>25661</v>
      </c>
      <c r="M19" s="31">
        <v>25629</v>
      </c>
      <c r="N19" s="31">
        <v>23200</v>
      </c>
      <c r="O19" s="94">
        <v>25926</v>
      </c>
      <c r="P19" s="108">
        <f t="shared" si="3"/>
        <v>25089.499289238473</v>
      </c>
      <c r="R19" s="106"/>
      <c r="S19" s="106"/>
    </row>
    <row r="20" spans="1:23" s="96" customFormat="1" ht="30" customHeight="1" thickBot="1">
      <c r="A20" s="24" t="s">
        <v>18</v>
      </c>
      <c r="B20" s="136">
        <v>17493</v>
      </c>
      <c r="C20" s="32">
        <v>15698</v>
      </c>
      <c r="D20" s="32">
        <v>15093</v>
      </c>
      <c r="E20" s="32">
        <v>15100</v>
      </c>
      <c r="F20" s="32">
        <v>0</v>
      </c>
      <c r="G20" s="32">
        <v>14429</v>
      </c>
      <c r="H20" s="32">
        <v>16140</v>
      </c>
      <c r="I20" s="32">
        <v>14590</v>
      </c>
      <c r="J20" s="32">
        <v>16290</v>
      </c>
      <c r="K20" s="32">
        <v>14291</v>
      </c>
      <c r="L20" s="32">
        <v>14931</v>
      </c>
      <c r="M20" s="32">
        <v>14043</v>
      </c>
      <c r="N20" s="32">
        <v>14230</v>
      </c>
      <c r="O20" s="95">
        <v>16112</v>
      </c>
      <c r="P20" s="109">
        <f t="shared" si="3"/>
        <v>15264.615384615385</v>
      </c>
      <c r="R20" s="106"/>
      <c r="S20" s="106"/>
    </row>
    <row r="21" spans="1:23" s="96" customFormat="1" ht="30" customHeight="1" thickBot="1">
      <c r="A21" s="25" t="s">
        <v>65</v>
      </c>
      <c r="B21" s="26">
        <f>IF(B17=0," --- ",ROUND(12*(1/B17*B19),))</f>
        <v>38298</v>
      </c>
      <c r="C21" s="26">
        <f t="shared" ref="C21:O22" si="4">IF(C17=0," --- ",ROUND(12*(1/C17*C19),))</f>
        <v>17818</v>
      </c>
      <c r="D21" s="26">
        <f t="shared" si="4"/>
        <v>17929</v>
      </c>
      <c r="E21" s="26">
        <f t="shared" si="4"/>
        <v>16661</v>
      </c>
      <c r="F21" s="26" t="str">
        <f t="shared" si="4"/>
        <v xml:space="preserve"> --- </v>
      </c>
      <c r="G21" s="26">
        <f t="shared" si="4"/>
        <v>16224</v>
      </c>
      <c r="H21" s="26">
        <f t="shared" si="4"/>
        <v>17073</v>
      </c>
      <c r="I21" s="26">
        <f t="shared" si="4"/>
        <v>19231</v>
      </c>
      <c r="J21" s="26">
        <f t="shared" si="4"/>
        <v>16020</v>
      </c>
      <c r="K21" s="26">
        <f t="shared" si="4"/>
        <v>18911</v>
      </c>
      <c r="L21" s="26">
        <f t="shared" si="4"/>
        <v>16396</v>
      </c>
      <c r="M21" s="26">
        <f t="shared" si="4"/>
        <v>16963</v>
      </c>
      <c r="N21" s="26">
        <f t="shared" si="4"/>
        <v>16376</v>
      </c>
      <c r="O21" s="97">
        <f t="shared" si="4"/>
        <v>19169</v>
      </c>
      <c r="P21" s="98">
        <f>ROUND(SUM(B21:O21)/COUNTIF(B21:O21,"&gt;0"),)</f>
        <v>19005</v>
      </c>
    </row>
    <row r="22" spans="1:23" s="96" customFormat="1" ht="30" customHeight="1" thickBot="1">
      <c r="A22" s="25" t="s">
        <v>66</v>
      </c>
      <c r="B22" s="88">
        <f>IF(B18=0," --- ",ROUND(12*(1/B18*B20),))</f>
        <v>3607</v>
      </c>
      <c r="C22" s="88">
        <f t="shared" si="4"/>
        <v>3257</v>
      </c>
      <c r="D22" s="88">
        <f t="shared" si="4"/>
        <v>2622</v>
      </c>
      <c r="E22" s="88">
        <f t="shared" si="4"/>
        <v>2745</v>
      </c>
      <c r="F22" s="88" t="str">
        <f t="shared" si="4"/>
        <v xml:space="preserve"> --- </v>
      </c>
      <c r="G22" s="88">
        <f t="shared" si="4"/>
        <v>1785</v>
      </c>
      <c r="H22" s="88">
        <f t="shared" si="4"/>
        <v>3118</v>
      </c>
      <c r="I22" s="88">
        <f t="shared" si="4"/>
        <v>2777</v>
      </c>
      <c r="J22" s="88">
        <f t="shared" si="4"/>
        <v>3554</v>
      </c>
      <c r="K22" s="88">
        <f t="shared" si="4"/>
        <v>2965</v>
      </c>
      <c r="L22" s="88">
        <f t="shared" si="4"/>
        <v>2955</v>
      </c>
      <c r="M22" s="88">
        <f t="shared" si="4"/>
        <v>2763</v>
      </c>
      <c r="N22" s="88">
        <f t="shared" si="4"/>
        <v>2754</v>
      </c>
      <c r="O22" s="101">
        <f t="shared" si="4"/>
        <v>2727</v>
      </c>
      <c r="P22" s="98">
        <f>ROUND(SUM(B22:O22)/COUNTIF(B22:O22,"&gt;0"),)</f>
        <v>2895</v>
      </c>
    </row>
    <row r="23" spans="1:23" s="36" customFormat="1" ht="30" customHeight="1" thickBot="1">
      <c r="A23" s="25" t="s">
        <v>67</v>
      </c>
      <c r="B23" s="88">
        <f t="shared" ref="B23:P23" si="5">IF(B17=0," --- ",B21+B22)</f>
        <v>41905</v>
      </c>
      <c r="C23" s="88">
        <f t="shared" si="5"/>
        <v>21075</v>
      </c>
      <c r="D23" s="88">
        <f t="shared" si="5"/>
        <v>20551</v>
      </c>
      <c r="E23" s="88">
        <f t="shared" si="5"/>
        <v>19406</v>
      </c>
      <c r="F23" s="88" t="str">
        <f t="shared" si="5"/>
        <v xml:space="preserve"> --- </v>
      </c>
      <c r="G23" s="88">
        <f t="shared" si="5"/>
        <v>18009</v>
      </c>
      <c r="H23" s="88">
        <f t="shared" si="5"/>
        <v>20191</v>
      </c>
      <c r="I23" s="88">
        <f t="shared" si="5"/>
        <v>22008</v>
      </c>
      <c r="J23" s="88">
        <f t="shared" si="5"/>
        <v>19574</v>
      </c>
      <c r="K23" s="88">
        <f t="shared" si="5"/>
        <v>21876</v>
      </c>
      <c r="L23" s="88">
        <f t="shared" si="5"/>
        <v>19351</v>
      </c>
      <c r="M23" s="88">
        <f t="shared" si="5"/>
        <v>19726</v>
      </c>
      <c r="N23" s="88">
        <f t="shared" si="5"/>
        <v>19130</v>
      </c>
      <c r="O23" s="101">
        <f t="shared" si="5"/>
        <v>21896</v>
      </c>
      <c r="P23" s="98">
        <f t="shared" si="5"/>
        <v>21900</v>
      </c>
    </row>
    <row r="24" spans="1:23" s="9" customFormat="1" ht="30" customHeight="1" thickBot="1">
      <c r="A24" s="17">
        <v>2009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40"/>
      <c r="Q24" s="15"/>
      <c r="R24" s="15"/>
      <c r="S24" s="15"/>
      <c r="T24" s="16"/>
      <c r="U24" s="16"/>
      <c r="V24" s="16"/>
      <c r="W24" s="16"/>
    </row>
    <row r="25" spans="1:23" s="36" customFormat="1" ht="30" customHeight="1">
      <c r="A25" s="19" t="s">
        <v>15</v>
      </c>
      <c r="B25" s="133">
        <v>8.08</v>
      </c>
      <c r="C25" s="28">
        <v>17.777777777777779</v>
      </c>
      <c r="D25" s="28">
        <v>17.8</v>
      </c>
      <c r="E25" s="28">
        <v>18.690000000000001</v>
      </c>
      <c r="F25" s="28">
        <v>0</v>
      </c>
      <c r="G25" s="28">
        <v>17.8</v>
      </c>
      <c r="H25" s="28">
        <v>15.422637294741094</v>
      </c>
      <c r="I25" s="28">
        <v>15.6</v>
      </c>
      <c r="J25" s="28">
        <v>19.04</v>
      </c>
      <c r="K25" s="28">
        <v>15.939</v>
      </c>
      <c r="L25" s="28">
        <v>18.78042962962963</v>
      </c>
      <c r="M25" s="28">
        <v>18.13</v>
      </c>
      <c r="N25" s="28">
        <v>17</v>
      </c>
      <c r="O25" s="92">
        <v>16.23</v>
      </c>
      <c r="P25" s="105">
        <f t="shared" ref="P25:P28" si="6">SUM(B25:O25)/COUNTIF(B25:O25,"&gt;0")</f>
        <v>16.637680361703726</v>
      </c>
      <c r="R25" s="106"/>
      <c r="S25" s="106"/>
    </row>
    <row r="26" spans="1:23" s="22" customFormat="1" ht="30" customHeight="1">
      <c r="A26" s="21" t="s">
        <v>17</v>
      </c>
      <c r="B26" s="134">
        <v>58.2</v>
      </c>
      <c r="C26" s="30">
        <v>56.71</v>
      </c>
      <c r="D26" s="30">
        <v>64.56</v>
      </c>
      <c r="E26" s="30">
        <v>74</v>
      </c>
      <c r="F26" s="30">
        <v>0</v>
      </c>
      <c r="G26" s="30">
        <v>97</v>
      </c>
      <c r="H26" s="30">
        <v>61.2</v>
      </c>
      <c r="I26" s="30">
        <v>63.05</v>
      </c>
      <c r="J26" s="30">
        <v>55</v>
      </c>
      <c r="K26" s="30">
        <v>54.56</v>
      </c>
      <c r="L26" s="30">
        <v>60.63</v>
      </c>
      <c r="M26" s="30">
        <v>61</v>
      </c>
      <c r="N26" s="30">
        <v>56</v>
      </c>
      <c r="O26" s="93">
        <v>70.900000000000006</v>
      </c>
      <c r="P26" s="107">
        <f t="shared" si="6"/>
        <v>64.062307692307684</v>
      </c>
      <c r="R26" s="106"/>
      <c r="S26" s="106"/>
    </row>
    <row r="27" spans="1:23" s="36" customFormat="1" ht="30" customHeight="1">
      <c r="A27" s="23" t="s">
        <v>16</v>
      </c>
      <c r="B27" s="135">
        <v>24249.624</v>
      </c>
      <c r="C27" s="31">
        <v>25276</v>
      </c>
      <c r="D27" s="31">
        <v>23212</v>
      </c>
      <c r="E27" s="31">
        <v>24840</v>
      </c>
      <c r="F27" s="31">
        <v>0</v>
      </c>
      <c r="G27" s="31">
        <v>23177</v>
      </c>
      <c r="H27" s="31">
        <v>22720</v>
      </c>
      <c r="I27" s="31">
        <v>24080</v>
      </c>
      <c r="J27" s="31">
        <v>24039</v>
      </c>
      <c r="K27" s="31">
        <v>23991</v>
      </c>
      <c r="L27" s="31">
        <v>24505</v>
      </c>
      <c r="M27" s="31">
        <v>24400</v>
      </c>
      <c r="N27" s="31">
        <v>21200</v>
      </c>
      <c r="O27" s="94">
        <v>24840</v>
      </c>
      <c r="P27" s="108">
        <f t="shared" si="6"/>
        <v>23886.894153846155</v>
      </c>
      <c r="R27" s="106"/>
      <c r="S27" s="106"/>
    </row>
    <row r="28" spans="1:23" s="96" customFormat="1" ht="30" customHeight="1" thickBot="1">
      <c r="A28" s="24" t="s">
        <v>18</v>
      </c>
      <c r="B28" s="136">
        <v>13412.717499999999</v>
      </c>
      <c r="C28" s="32">
        <v>14341</v>
      </c>
      <c r="D28" s="32">
        <v>12708</v>
      </c>
      <c r="E28" s="32">
        <v>13130</v>
      </c>
      <c r="F28" s="32">
        <v>0</v>
      </c>
      <c r="G28" s="32">
        <v>11776</v>
      </c>
      <c r="H28" s="32">
        <v>13120</v>
      </c>
      <c r="I28" s="32">
        <v>13286</v>
      </c>
      <c r="J28" s="32">
        <v>13216</v>
      </c>
      <c r="K28" s="32">
        <v>12735</v>
      </c>
      <c r="L28" s="32">
        <v>13807</v>
      </c>
      <c r="M28" s="32">
        <v>12790</v>
      </c>
      <c r="N28" s="32">
        <v>12664</v>
      </c>
      <c r="O28" s="95">
        <v>13440</v>
      </c>
      <c r="P28" s="109">
        <f t="shared" si="6"/>
        <v>13109.670576923078</v>
      </c>
      <c r="R28" s="106"/>
      <c r="S28" s="106"/>
    </row>
    <row r="29" spans="1:23" s="96" customFormat="1" ht="30" customHeight="1" thickBot="1">
      <c r="A29" s="25" t="s">
        <v>65</v>
      </c>
      <c r="B29" s="26">
        <f>IF(B25=0," --- ",ROUND(12*(1/B25*B27),))</f>
        <v>36014</v>
      </c>
      <c r="C29" s="26">
        <f t="shared" ref="C29:O30" si="7">IF(C25=0," --- ",ROUND(12*(1/C25*C27),))</f>
        <v>17061</v>
      </c>
      <c r="D29" s="26">
        <f t="shared" si="7"/>
        <v>15649</v>
      </c>
      <c r="E29" s="26">
        <f t="shared" si="7"/>
        <v>15949</v>
      </c>
      <c r="F29" s="26" t="str">
        <f t="shared" si="7"/>
        <v xml:space="preserve"> --- </v>
      </c>
      <c r="G29" s="26">
        <f t="shared" si="7"/>
        <v>15625</v>
      </c>
      <c r="H29" s="26">
        <f t="shared" si="7"/>
        <v>17678</v>
      </c>
      <c r="I29" s="26">
        <f t="shared" si="7"/>
        <v>18523</v>
      </c>
      <c r="J29" s="26">
        <f t="shared" si="7"/>
        <v>15151</v>
      </c>
      <c r="K29" s="26">
        <f t="shared" si="7"/>
        <v>18062</v>
      </c>
      <c r="L29" s="26">
        <f t="shared" si="7"/>
        <v>15658</v>
      </c>
      <c r="M29" s="26">
        <f t="shared" si="7"/>
        <v>16150</v>
      </c>
      <c r="N29" s="26">
        <f t="shared" si="7"/>
        <v>14965</v>
      </c>
      <c r="O29" s="97">
        <f t="shared" si="7"/>
        <v>18366</v>
      </c>
      <c r="P29" s="98">
        <f>ROUND(SUM(B29:O29)/COUNTIF(B29:O29,"&gt;0"),)</f>
        <v>18065</v>
      </c>
    </row>
    <row r="30" spans="1:23" s="96" customFormat="1" ht="30" customHeight="1" thickBot="1">
      <c r="A30" s="25" t="s">
        <v>66</v>
      </c>
      <c r="B30" s="88">
        <f>IF(B26=0," --- ",ROUND(12*(1/B26*B28),))</f>
        <v>2766</v>
      </c>
      <c r="C30" s="88">
        <f t="shared" si="7"/>
        <v>3035</v>
      </c>
      <c r="D30" s="88">
        <f t="shared" si="7"/>
        <v>2362</v>
      </c>
      <c r="E30" s="88">
        <f t="shared" si="7"/>
        <v>2129</v>
      </c>
      <c r="F30" s="88" t="str">
        <f t="shared" si="7"/>
        <v xml:space="preserve"> --- </v>
      </c>
      <c r="G30" s="88">
        <f t="shared" si="7"/>
        <v>1457</v>
      </c>
      <c r="H30" s="88">
        <f t="shared" si="7"/>
        <v>2573</v>
      </c>
      <c r="I30" s="88">
        <f t="shared" si="7"/>
        <v>2529</v>
      </c>
      <c r="J30" s="88">
        <f t="shared" si="7"/>
        <v>2883</v>
      </c>
      <c r="K30" s="88">
        <f t="shared" si="7"/>
        <v>2801</v>
      </c>
      <c r="L30" s="88">
        <f t="shared" si="7"/>
        <v>2733</v>
      </c>
      <c r="M30" s="88">
        <f t="shared" si="7"/>
        <v>2516</v>
      </c>
      <c r="N30" s="88">
        <f t="shared" si="7"/>
        <v>2714</v>
      </c>
      <c r="O30" s="101">
        <f t="shared" si="7"/>
        <v>2275</v>
      </c>
      <c r="P30" s="98">
        <f>ROUND(SUM(B30:O30)/COUNTIF(B30:O30,"&gt;0"),)</f>
        <v>2521</v>
      </c>
    </row>
    <row r="31" spans="1:23" s="36" customFormat="1" ht="30" customHeight="1" thickBot="1">
      <c r="A31" s="25" t="s">
        <v>67</v>
      </c>
      <c r="B31" s="88">
        <f t="shared" ref="B31:P31" si="8">IF(B25=0," --- ",B29+B30)</f>
        <v>38780</v>
      </c>
      <c r="C31" s="88">
        <f t="shared" si="8"/>
        <v>20096</v>
      </c>
      <c r="D31" s="88">
        <f t="shared" si="8"/>
        <v>18011</v>
      </c>
      <c r="E31" s="88">
        <f t="shared" si="8"/>
        <v>18078</v>
      </c>
      <c r="F31" s="88" t="str">
        <f t="shared" si="8"/>
        <v xml:space="preserve"> --- </v>
      </c>
      <c r="G31" s="88">
        <f t="shared" si="8"/>
        <v>17082</v>
      </c>
      <c r="H31" s="88">
        <f t="shared" si="8"/>
        <v>20251</v>
      </c>
      <c r="I31" s="88">
        <f t="shared" si="8"/>
        <v>21052</v>
      </c>
      <c r="J31" s="88">
        <f t="shared" si="8"/>
        <v>18034</v>
      </c>
      <c r="K31" s="88">
        <f t="shared" si="8"/>
        <v>20863</v>
      </c>
      <c r="L31" s="88">
        <f t="shared" si="8"/>
        <v>18391</v>
      </c>
      <c r="M31" s="88">
        <f t="shared" si="8"/>
        <v>18666</v>
      </c>
      <c r="N31" s="88">
        <f t="shared" si="8"/>
        <v>17679</v>
      </c>
      <c r="O31" s="101">
        <f t="shared" si="8"/>
        <v>20641</v>
      </c>
      <c r="P31" s="98">
        <f t="shared" si="8"/>
        <v>20586</v>
      </c>
    </row>
    <row r="32" spans="1:23" s="36" customFormat="1" ht="19.5" customHeight="1">
      <c r="A32" s="38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49"/>
    </row>
    <row r="33" spans="1:33" s="36" customFormat="1" ht="19.5" customHeight="1" thickBot="1">
      <c r="A33" s="38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12" t="s">
        <v>25</v>
      </c>
    </row>
    <row r="34" spans="1:33" ht="16.5" customHeight="1" thickBot="1">
      <c r="A34" s="220" t="s">
        <v>39</v>
      </c>
      <c r="B34" s="222" t="s">
        <v>0</v>
      </c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47"/>
    </row>
    <row r="35" spans="1:33" s="9" customFormat="1" ht="114" customHeight="1" thickBot="1">
      <c r="A35" s="221"/>
      <c r="B35" s="13" t="s">
        <v>1</v>
      </c>
      <c r="C35" s="14" t="s">
        <v>2</v>
      </c>
      <c r="D35" s="14" t="s">
        <v>3</v>
      </c>
      <c r="E35" s="14" t="s">
        <v>4</v>
      </c>
      <c r="F35" s="14" t="s">
        <v>5</v>
      </c>
      <c r="G35" s="14" t="s">
        <v>6</v>
      </c>
      <c r="H35" s="14" t="s">
        <v>7</v>
      </c>
      <c r="I35" s="14" t="s">
        <v>8</v>
      </c>
      <c r="J35" s="14" t="s">
        <v>9</v>
      </c>
      <c r="K35" s="14" t="s">
        <v>10</v>
      </c>
      <c r="L35" s="14" t="s">
        <v>11</v>
      </c>
      <c r="M35" s="14" t="s">
        <v>12</v>
      </c>
      <c r="N35" s="14" t="s">
        <v>14</v>
      </c>
      <c r="O35" s="45" t="s">
        <v>13</v>
      </c>
      <c r="P35" s="48" t="s">
        <v>40</v>
      </c>
      <c r="Q35" s="15"/>
      <c r="R35" s="15"/>
      <c r="S35" s="15"/>
      <c r="T35" s="16"/>
      <c r="U35" s="16"/>
      <c r="V35" s="16"/>
      <c r="W35" s="16"/>
    </row>
    <row r="36" spans="1:33" s="9" customFormat="1" ht="30" customHeight="1" thickBot="1">
      <c r="A36" s="17">
        <v>2011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46"/>
      <c r="Q36" s="15"/>
      <c r="R36" s="15"/>
      <c r="S36" s="15"/>
      <c r="T36" s="16"/>
      <c r="U36" s="16"/>
      <c r="V36" s="16"/>
      <c r="W36" s="16"/>
    </row>
    <row r="37" spans="1:33" s="36" customFormat="1" ht="30" customHeight="1">
      <c r="A37" s="19" t="s">
        <v>15</v>
      </c>
      <c r="B37" s="84">
        <v>15.2</v>
      </c>
      <c r="C37" s="28">
        <v>28.107692307692304</v>
      </c>
      <c r="D37" s="28">
        <v>25.27</v>
      </c>
      <c r="E37" s="28">
        <v>33.270000000000003</v>
      </c>
      <c r="F37" s="28">
        <v>0</v>
      </c>
      <c r="G37" s="28">
        <v>27.37</v>
      </c>
      <c r="H37" s="28">
        <v>38.619640427741814</v>
      </c>
      <c r="I37" s="28">
        <v>25.66</v>
      </c>
      <c r="J37" s="28">
        <v>23.14</v>
      </c>
      <c r="K37" s="28">
        <v>26.454000000000001</v>
      </c>
      <c r="L37" s="28">
        <v>28.4</v>
      </c>
      <c r="M37" s="28">
        <v>25.86</v>
      </c>
      <c r="N37" s="28">
        <v>26.3</v>
      </c>
      <c r="O37" s="92">
        <v>27.85</v>
      </c>
      <c r="P37" s="70">
        <f t="shared" ref="P37:P40" si="9">SUM(B37:O37)/COUNTIF(B37:O37,"&gt;0")</f>
        <v>27.038564056571861</v>
      </c>
    </row>
    <row r="38" spans="1:33" s="22" customFormat="1" ht="30" customHeight="1">
      <c r="A38" s="21" t="s">
        <v>17</v>
      </c>
      <c r="B38" s="85">
        <v>33.5</v>
      </c>
      <c r="C38" s="30">
        <v>34.3842</v>
      </c>
      <c r="D38" s="30">
        <v>44.800899999999999</v>
      </c>
      <c r="E38" s="30">
        <v>41.6</v>
      </c>
      <c r="F38" s="30">
        <v>0</v>
      </c>
      <c r="G38" s="30">
        <v>31.1</v>
      </c>
      <c r="H38" s="30">
        <v>39.724460999999998</v>
      </c>
      <c r="I38" s="30">
        <v>37.83</v>
      </c>
      <c r="J38" s="30">
        <v>40</v>
      </c>
      <c r="K38" s="30">
        <v>41.36</v>
      </c>
      <c r="L38" s="30">
        <v>40.53</v>
      </c>
      <c r="M38" s="30">
        <v>37</v>
      </c>
      <c r="N38" s="30">
        <v>50</v>
      </c>
      <c r="O38" s="93">
        <v>54.1</v>
      </c>
      <c r="P38" s="41">
        <f t="shared" si="9"/>
        <v>40.456120076923078</v>
      </c>
    </row>
    <row r="39" spans="1:33" s="36" customFormat="1" ht="30" customHeight="1">
      <c r="A39" s="23" t="s">
        <v>16</v>
      </c>
      <c r="B39" s="86">
        <v>21634</v>
      </c>
      <c r="C39" s="31">
        <v>21411.412129863129</v>
      </c>
      <c r="D39" s="31">
        <v>20509</v>
      </c>
      <c r="E39" s="31">
        <v>22610</v>
      </c>
      <c r="F39" s="31">
        <v>0</v>
      </c>
      <c r="G39" s="31">
        <v>20792</v>
      </c>
      <c r="H39" s="31">
        <v>23000</v>
      </c>
      <c r="I39" s="31">
        <v>21085</v>
      </c>
      <c r="J39" s="31">
        <v>21003</v>
      </c>
      <c r="K39" s="31">
        <v>20759</v>
      </c>
      <c r="L39" s="31">
        <v>21582</v>
      </c>
      <c r="M39" s="31">
        <v>22082</v>
      </c>
      <c r="N39" s="31">
        <v>20638</v>
      </c>
      <c r="O39" s="94">
        <v>21766</v>
      </c>
      <c r="P39" s="42">
        <f t="shared" si="9"/>
        <v>21451.647086912551</v>
      </c>
    </row>
    <row r="40" spans="1:33" s="96" customFormat="1" ht="30" customHeight="1" thickBot="1">
      <c r="A40" s="24" t="s">
        <v>18</v>
      </c>
      <c r="B40" s="87">
        <v>15638</v>
      </c>
      <c r="C40" s="32">
        <v>15099.89943166653</v>
      </c>
      <c r="D40" s="32">
        <v>14187</v>
      </c>
      <c r="E40" s="32">
        <v>13590</v>
      </c>
      <c r="F40" s="32">
        <v>0</v>
      </c>
      <c r="G40" s="32">
        <v>13096</v>
      </c>
      <c r="H40" s="32">
        <v>16000</v>
      </c>
      <c r="I40" s="32">
        <v>14780</v>
      </c>
      <c r="J40" s="32">
        <v>15709</v>
      </c>
      <c r="K40" s="32">
        <v>13581</v>
      </c>
      <c r="L40" s="32">
        <v>15393</v>
      </c>
      <c r="M40" s="32">
        <v>15014</v>
      </c>
      <c r="N40" s="32">
        <v>14648</v>
      </c>
      <c r="O40" s="95">
        <v>14581</v>
      </c>
      <c r="P40" s="43">
        <f t="shared" si="9"/>
        <v>14716.684571666656</v>
      </c>
    </row>
    <row r="41" spans="1:33" s="36" customFormat="1" ht="30" customHeight="1" thickBot="1">
      <c r="A41" s="25" t="s">
        <v>65</v>
      </c>
      <c r="B41" s="26">
        <f>IF(B37=0," --- ",ROUND(12*(1/B37*B39),))</f>
        <v>17079</v>
      </c>
      <c r="C41" s="26">
        <f t="shared" ref="C41:J41" si="10">IF(C37=0," --- ",ROUND(12*(1/C37*C39),))</f>
        <v>9141</v>
      </c>
      <c r="D41" s="26">
        <f t="shared" si="10"/>
        <v>9739</v>
      </c>
      <c r="E41" s="26">
        <f t="shared" si="10"/>
        <v>8155</v>
      </c>
      <c r="F41" s="26" t="str">
        <f t="shared" si="10"/>
        <v xml:space="preserve"> --- </v>
      </c>
      <c r="G41" s="26">
        <f t="shared" si="10"/>
        <v>9116</v>
      </c>
      <c r="H41" s="26">
        <f t="shared" si="10"/>
        <v>7147</v>
      </c>
      <c r="I41" s="26">
        <f t="shared" si="10"/>
        <v>9860</v>
      </c>
      <c r="J41" s="26">
        <f t="shared" si="10"/>
        <v>10892</v>
      </c>
      <c r="K41" s="26">
        <f>IF(K37=0," --- ",ROUND(12*(1/K37*K39),))</f>
        <v>9417</v>
      </c>
      <c r="L41" s="26">
        <f t="shared" ref="L41:O41" si="11">IF(L37=0," --- ",ROUND(12*(1/L37*L39),))</f>
        <v>9119</v>
      </c>
      <c r="M41" s="26">
        <f t="shared" si="11"/>
        <v>10247</v>
      </c>
      <c r="N41" s="26">
        <f t="shared" si="11"/>
        <v>9417</v>
      </c>
      <c r="O41" s="97">
        <f t="shared" si="11"/>
        <v>9379</v>
      </c>
      <c r="P41" s="98">
        <f>ROUND(SUM(B41:O41)/COUNTIF(B41:O41,"&gt;0"),)</f>
        <v>9901</v>
      </c>
      <c r="Q41" s="99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99"/>
    </row>
    <row r="42" spans="1:33" s="36" customFormat="1" ht="30" customHeight="1" thickBot="1">
      <c r="A42" s="25" t="s">
        <v>66</v>
      </c>
      <c r="B42" s="88">
        <f>IF(B38=0," --- ",ROUND(12*(1/B38*B40),))</f>
        <v>5602</v>
      </c>
      <c r="C42" s="88">
        <f t="shared" ref="C42:O42" si="12">IF(C38=0," --- ",ROUND(12*(1/C38*C40),))</f>
        <v>5270</v>
      </c>
      <c r="D42" s="88">
        <f t="shared" si="12"/>
        <v>3800</v>
      </c>
      <c r="E42" s="88">
        <f t="shared" si="12"/>
        <v>3920</v>
      </c>
      <c r="F42" s="88" t="str">
        <f t="shared" si="12"/>
        <v xml:space="preserve"> --- </v>
      </c>
      <c r="G42" s="88">
        <f t="shared" si="12"/>
        <v>5053</v>
      </c>
      <c r="H42" s="88">
        <f t="shared" si="12"/>
        <v>4833</v>
      </c>
      <c r="I42" s="88">
        <f t="shared" si="12"/>
        <v>4688</v>
      </c>
      <c r="J42" s="88">
        <f t="shared" si="12"/>
        <v>4713</v>
      </c>
      <c r="K42" s="88">
        <f t="shared" si="12"/>
        <v>3940</v>
      </c>
      <c r="L42" s="88">
        <f t="shared" si="12"/>
        <v>4558</v>
      </c>
      <c r="M42" s="88">
        <f t="shared" si="12"/>
        <v>4869</v>
      </c>
      <c r="N42" s="88">
        <f t="shared" si="12"/>
        <v>3516</v>
      </c>
      <c r="O42" s="101">
        <f t="shared" si="12"/>
        <v>3234</v>
      </c>
      <c r="P42" s="98">
        <f>ROUND(SUM(B42:O42)/COUNTIF(B42:O42,"&gt;0"),)</f>
        <v>4461</v>
      </c>
      <c r="Q42" s="99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</row>
    <row r="43" spans="1:33" s="36" customFormat="1" ht="30" customHeight="1" thickBot="1">
      <c r="A43" s="25" t="s">
        <v>67</v>
      </c>
      <c r="B43" s="88">
        <f>IF(B37=0," --- ",B41+B42)</f>
        <v>22681</v>
      </c>
      <c r="C43" s="88">
        <f t="shared" ref="C43:P43" si="13">IF(C37=0," --- ",C41+C42)</f>
        <v>14411</v>
      </c>
      <c r="D43" s="88">
        <f t="shared" si="13"/>
        <v>13539</v>
      </c>
      <c r="E43" s="88">
        <f t="shared" si="13"/>
        <v>12075</v>
      </c>
      <c r="F43" s="88" t="str">
        <f t="shared" si="13"/>
        <v xml:space="preserve"> --- </v>
      </c>
      <c r="G43" s="88">
        <f t="shared" si="13"/>
        <v>14169</v>
      </c>
      <c r="H43" s="88">
        <f t="shared" si="13"/>
        <v>11980</v>
      </c>
      <c r="I43" s="88">
        <f t="shared" si="13"/>
        <v>14548</v>
      </c>
      <c r="J43" s="88">
        <f t="shared" si="13"/>
        <v>15605</v>
      </c>
      <c r="K43" s="88">
        <f t="shared" si="13"/>
        <v>13357</v>
      </c>
      <c r="L43" s="88">
        <f t="shared" si="13"/>
        <v>13677</v>
      </c>
      <c r="M43" s="88">
        <f t="shared" si="13"/>
        <v>15116</v>
      </c>
      <c r="N43" s="88">
        <f t="shared" si="13"/>
        <v>12933</v>
      </c>
      <c r="O43" s="101">
        <f t="shared" si="13"/>
        <v>12613</v>
      </c>
      <c r="P43" s="98">
        <f t="shared" si="13"/>
        <v>14362</v>
      </c>
      <c r="Q43" s="99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</row>
    <row r="44" spans="1:33" s="9" customFormat="1" ht="30" customHeight="1" thickBot="1">
      <c r="A44" s="17">
        <v>2010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4"/>
      <c r="Q44" s="15"/>
      <c r="R44" s="15"/>
      <c r="S44" s="15"/>
      <c r="T44" s="16"/>
      <c r="U44" s="16"/>
      <c r="V44" s="16"/>
      <c r="W44" s="16"/>
    </row>
    <row r="45" spans="1:33" s="36" customFormat="1" ht="30" customHeight="1">
      <c r="A45" s="19" t="s">
        <v>15</v>
      </c>
      <c r="B45" s="133">
        <v>15.2</v>
      </c>
      <c r="C45" s="28">
        <v>28.107692307692307</v>
      </c>
      <c r="D45" s="28">
        <v>25.27</v>
      </c>
      <c r="E45" s="28">
        <v>33.270000000000003</v>
      </c>
      <c r="F45" s="28">
        <v>0</v>
      </c>
      <c r="G45" s="28">
        <v>27.37</v>
      </c>
      <c r="H45" s="28">
        <v>42.664456645602407</v>
      </c>
      <c r="I45" s="28">
        <v>27.37</v>
      </c>
      <c r="J45" s="28">
        <v>23.14</v>
      </c>
      <c r="K45" s="28">
        <v>27.016999999999999</v>
      </c>
      <c r="L45" s="28">
        <v>28.044444444444441</v>
      </c>
      <c r="M45" s="28">
        <v>25.86</v>
      </c>
      <c r="N45" s="28">
        <v>27.4</v>
      </c>
      <c r="O45" s="92">
        <v>30.78</v>
      </c>
      <c r="P45" s="105">
        <f t="shared" ref="P45:P48" si="14">SUM(B45:O45)/COUNTIF(B45:O45,"&gt;0")</f>
        <v>27.80719949213378</v>
      </c>
      <c r="R45" s="106"/>
      <c r="S45" s="106"/>
    </row>
    <row r="46" spans="1:33" s="22" customFormat="1" ht="30" customHeight="1">
      <c r="A46" s="21" t="s">
        <v>17</v>
      </c>
      <c r="B46" s="134">
        <v>33.5</v>
      </c>
      <c r="C46" s="30">
        <v>34.3842</v>
      </c>
      <c r="D46" s="30">
        <v>44.800899999999999</v>
      </c>
      <c r="E46" s="30">
        <v>41.6</v>
      </c>
      <c r="F46" s="30">
        <v>0</v>
      </c>
      <c r="G46" s="30">
        <v>31.1</v>
      </c>
      <c r="H46" s="30">
        <v>39.724460999999998</v>
      </c>
      <c r="I46" s="30">
        <v>37.83</v>
      </c>
      <c r="J46" s="30">
        <v>40</v>
      </c>
      <c r="K46" s="30">
        <v>39.39</v>
      </c>
      <c r="L46" s="30">
        <v>39.74</v>
      </c>
      <c r="M46" s="30">
        <v>37</v>
      </c>
      <c r="N46" s="30">
        <v>38.299999999999997</v>
      </c>
      <c r="O46" s="93">
        <v>54.1</v>
      </c>
      <c r="P46" s="107">
        <f t="shared" si="14"/>
        <v>39.343812384615383</v>
      </c>
      <c r="R46" s="106"/>
      <c r="S46" s="106"/>
    </row>
    <row r="47" spans="1:33" s="36" customFormat="1" ht="30" customHeight="1">
      <c r="A47" s="23" t="s">
        <v>16</v>
      </c>
      <c r="B47" s="135">
        <v>21634</v>
      </c>
      <c r="C47" s="31">
        <v>21947</v>
      </c>
      <c r="D47" s="31">
        <v>20508.533174560205</v>
      </c>
      <c r="E47" s="31">
        <v>22700</v>
      </c>
      <c r="F47" s="31">
        <v>0</v>
      </c>
      <c r="G47" s="31">
        <v>20221</v>
      </c>
      <c r="H47" s="31">
        <v>23440</v>
      </c>
      <c r="I47" s="31">
        <v>21626</v>
      </c>
      <c r="J47" s="31">
        <v>21574</v>
      </c>
      <c r="K47" s="31">
        <v>21200</v>
      </c>
      <c r="L47" s="31">
        <v>21874</v>
      </c>
      <c r="M47" s="31">
        <v>22072</v>
      </c>
      <c r="N47" s="31">
        <v>20725</v>
      </c>
      <c r="O47" s="94">
        <v>21875</v>
      </c>
      <c r="P47" s="108">
        <f t="shared" si="14"/>
        <v>21645.887167273861</v>
      </c>
      <c r="R47" s="106"/>
      <c r="S47" s="106"/>
    </row>
    <row r="48" spans="1:33" s="96" customFormat="1" ht="30" customHeight="1" thickBot="1">
      <c r="A48" s="24" t="s">
        <v>18</v>
      </c>
      <c r="B48" s="136">
        <v>17493</v>
      </c>
      <c r="C48" s="32">
        <v>15698</v>
      </c>
      <c r="D48" s="32">
        <v>15093</v>
      </c>
      <c r="E48" s="32">
        <v>15100</v>
      </c>
      <c r="F48" s="32">
        <v>0</v>
      </c>
      <c r="G48" s="32">
        <v>14429</v>
      </c>
      <c r="H48" s="32">
        <v>16140</v>
      </c>
      <c r="I48" s="32">
        <v>14780</v>
      </c>
      <c r="J48" s="32">
        <v>16290</v>
      </c>
      <c r="K48" s="32">
        <v>14291</v>
      </c>
      <c r="L48" s="32">
        <v>14931</v>
      </c>
      <c r="M48" s="32">
        <v>14043</v>
      </c>
      <c r="N48" s="32">
        <v>14230</v>
      </c>
      <c r="O48" s="95">
        <v>16112</v>
      </c>
      <c r="P48" s="109">
        <f t="shared" si="14"/>
        <v>15279.23076923077</v>
      </c>
      <c r="R48" s="106"/>
      <c r="S48" s="106"/>
    </row>
    <row r="49" spans="1:23" s="96" customFormat="1" ht="30" customHeight="1" thickBot="1">
      <c r="A49" s="25" t="s">
        <v>65</v>
      </c>
      <c r="B49" s="26">
        <f>IF(B45=0," --- ",ROUND(12*(1/B45*B47),))</f>
        <v>17079</v>
      </c>
      <c r="C49" s="26">
        <f t="shared" ref="C49:O49" si="15">IF(C45=0," --- ",ROUND(12*(1/C45*C47),))</f>
        <v>9370</v>
      </c>
      <c r="D49" s="26">
        <f t="shared" si="15"/>
        <v>9739</v>
      </c>
      <c r="E49" s="26">
        <f t="shared" si="15"/>
        <v>8188</v>
      </c>
      <c r="F49" s="26" t="str">
        <f t="shared" si="15"/>
        <v xml:space="preserve"> --- </v>
      </c>
      <c r="G49" s="26">
        <f t="shared" si="15"/>
        <v>8866</v>
      </c>
      <c r="H49" s="26">
        <f t="shared" si="15"/>
        <v>6593</v>
      </c>
      <c r="I49" s="26">
        <f t="shared" si="15"/>
        <v>9482</v>
      </c>
      <c r="J49" s="26">
        <f t="shared" si="15"/>
        <v>11188</v>
      </c>
      <c r="K49" s="26">
        <f t="shared" si="15"/>
        <v>9416</v>
      </c>
      <c r="L49" s="26">
        <f t="shared" si="15"/>
        <v>9360</v>
      </c>
      <c r="M49" s="26">
        <f t="shared" si="15"/>
        <v>10242</v>
      </c>
      <c r="N49" s="26">
        <f t="shared" si="15"/>
        <v>9077</v>
      </c>
      <c r="O49" s="97">
        <f t="shared" si="15"/>
        <v>8528</v>
      </c>
      <c r="P49" s="98">
        <f>ROUND(SUM(B49:O49)/COUNTIF(B49:O49,"&gt;0"),)</f>
        <v>9779</v>
      </c>
    </row>
    <row r="50" spans="1:23" s="96" customFormat="1" ht="30" customHeight="1" thickBot="1">
      <c r="A50" s="25" t="s">
        <v>66</v>
      </c>
      <c r="B50" s="88">
        <f>IF(B46=0," --- ",ROUND(12*(1/B46*B48),))</f>
        <v>6266</v>
      </c>
      <c r="C50" s="88">
        <f t="shared" ref="C50:O50" si="16">IF(C46=0," --- ",ROUND(12*(1/C46*C48),))</f>
        <v>5479</v>
      </c>
      <c r="D50" s="88">
        <f t="shared" si="16"/>
        <v>4043</v>
      </c>
      <c r="E50" s="88">
        <f t="shared" si="16"/>
        <v>4356</v>
      </c>
      <c r="F50" s="88" t="str">
        <f t="shared" si="16"/>
        <v xml:space="preserve"> --- </v>
      </c>
      <c r="G50" s="88">
        <f t="shared" si="16"/>
        <v>5567</v>
      </c>
      <c r="H50" s="88">
        <f t="shared" si="16"/>
        <v>4876</v>
      </c>
      <c r="I50" s="88">
        <f t="shared" si="16"/>
        <v>4688</v>
      </c>
      <c r="J50" s="88">
        <f t="shared" si="16"/>
        <v>4887</v>
      </c>
      <c r="K50" s="88">
        <f t="shared" si="16"/>
        <v>4354</v>
      </c>
      <c r="L50" s="88">
        <f t="shared" si="16"/>
        <v>4509</v>
      </c>
      <c r="M50" s="88">
        <f t="shared" si="16"/>
        <v>4554</v>
      </c>
      <c r="N50" s="88">
        <f t="shared" si="16"/>
        <v>4458</v>
      </c>
      <c r="O50" s="101">
        <f t="shared" si="16"/>
        <v>3574</v>
      </c>
      <c r="P50" s="98">
        <f>ROUND(SUM(B50:O50)/COUNTIF(B50:O50,"&gt;0"),)</f>
        <v>4739</v>
      </c>
    </row>
    <row r="51" spans="1:23" s="36" customFormat="1" ht="30" customHeight="1" thickBot="1">
      <c r="A51" s="25" t="s">
        <v>67</v>
      </c>
      <c r="B51" s="88">
        <f t="shared" ref="B51:P51" si="17">IF(B45=0," --- ",B49+B50)</f>
        <v>23345</v>
      </c>
      <c r="C51" s="88">
        <f t="shared" si="17"/>
        <v>14849</v>
      </c>
      <c r="D51" s="88">
        <f t="shared" si="17"/>
        <v>13782</v>
      </c>
      <c r="E51" s="88">
        <f t="shared" si="17"/>
        <v>12544</v>
      </c>
      <c r="F51" s="88" t="str">
        <f t="shared" si="17"/>
        <v xml:space="preserve"> --- </v>
      </c>
      <c r="G51" s="88">
        <f t="shared" si="17"/>
        <v>14433</v>
      </c>
      <c r="H51" s="88">
        <f t="shared" si="17"/>
        <v>11469</v>
      </c>
      <c r="I51" s="88">
        <f t="shared" si="17"/>
        <v>14170</v>
      </c>
      <c r="J51" s="88">
        <f t="shared" si="17"/>
        <v>16075</v>
      </c>
      <c r="K51" s="88">
        <f t="shared" si="17"/>
        <v>13770</v>
      </c>
      <c r="L51" s="88">
        <f t="shared" si="17"/>
        <v>13869</v>
      </c>
      <c r="M51" s="88">
        <f t="shared" si="17"/>
        <v>14796</v>
      </c>
      <c r="N51" s="88">
        <f t="shared" si="17"/>
        <v>13535</v>
      </c>
      <c r="O51" s="101">
        <f t="shared" si="17"/>
        <v>12102</v>
      </c>
      <c r="P51" s="98">
        <f t="shared" si="17"/>
        <v>14518</v>
      </c>
    </row>
    <row r="52" spans="1:23" s="9" customFormat="1" ht="30" customHeight="1" thickBot="1">
      <c r="A52" s="17">
        <v>2009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40"/>
      <c r="Q52" s="15"/>
      <c r="R52" s="15"/>
      <c r="S52" s="15"/>
      <c r="T52" s="16"/>
      <c r="U52" s="16"/>
      <c r="V52" s="16"/>
      <c r="W52" s="16"/>
    </row>
    <row r="53" spans="1:23" s="36" customFormat="1" ht="30" customHeight="1">
      <c r="A53" s="19" t="s">
        <v>15</v>
      </c>
      <c r="B53" s="133">
        <v>15.2</v>
      </c>
      <c r="C53" s="28">
        <v>27.692307692307693</v>
      </c>
      <c r="D53" s="28">
        <v>25.27</v>
      </c>
      <c r="E53" s="28">
        <v>33.270000000000003</v>
      </c>
      <c r="F53" s="28">
        <v>0</v>
      </c>
      <c r="G53" s="28">
        <v>27.37</v>
      </c>
      <c r="H53" s="28">
        <v>39.938461538461539</v>
      </c>
      <c r="I53" s="28">
        <v>27.372262773722628</v>
      </c>
      <c r="J53" s="28">
        <v>23.14</v>
      </c>
      <c r="K53" s="28">
        <v>27.016999999999999</v>
      </c>
      <c r="L53" s="28">
        <v>28.044444444444441</v>
      </c>
      <c r="M53" s="28">
        <v>25.86</v>
      </c>
      <c r="N53" s="28">
        <v>27.9</v>
      </c>
      <c r="O53" s="92">
        <v>30.78</v>
      </c>
      <c r="P53" s="105">
        <f t="shared" ref="P53:P56" si="18">SUM(B53:O53)/COUNTIF(B53:O53,"&gt;0")</f>
        <v>27.604190496072018</v>
      </c>
      <c r="R53" s="106"/>
      <c r="S53" s="106"/>
    </row>
    <row r="54" spans="1:23" s="22" customFormat="1" ht="30" customHeight="1">
      <c r="A54" s="21" t="s">
        <v>17</v>
      </c>
      <c r="B54" s="134">
        <v>33.5</v>
      </c>
      <c r="C54" s="30">
        <v>33.71</v>
      </c>
      <c r="D54" s="30">
        <v>41.87</v>
      </c>
      <c r="E54" s="30">
        <v>41.6</v>
      </c>
      <c r="F54" s="30">
        <v>0</v>
      </c>
      <c r="G54" s="30">
        <v>31.1</v>
      </c>
      <c r="H54" s="30">
        <v>39.1374</v>
      </c>
      <c r="I54" s="30">
        <v>37.83</v>
      </c>
      <c r="J54" s="30">
        <v>40</v>
      </c>
      <c r="K54" s="30">
        <v>36.81</v>
      </c>
      <c r="L54" s="30">
        <v>39.74</v>
      </c>
      <c r="M54" s="30">
        <v>37</v>
      </c>
      <c r="N54" s="30">
        <v>34.700000000000003</v>
      </c>
      <c r="O54" s="93">
        <v>54.1</v>
      </c>
      <c r="P54" s="107">
        <f t="shared" si="18"/>
        <v>38.545953846153843</v>
      </c>
      <c r="R54" s="106"/>
      <c r="S54" s="106"/>
    </row>
    <row r="55" spans="1:23" s="36" customFormat="1" ht="30" customHeight="1">
      <c r="A55" s="23" t="s">
        <v>16</v>
      </c>
      <c r="B55" s="135">
        <v>19190.503500000003</v>
      </c>
      <c r="C55" s="31">
        <v>20705</v>
      </c>
      <c r="D55" s="31">
        <v>19692</v>
      </c>
      <c r="E55" s="31">
        <v>22250</v>
      </c>
      <c r="F55" s="31">
        <v>0</v>
      </c>
      <c r="G55" s="31">
        <v>18823</v>
      </c>
      <c r="H55" s="31">
        <v>22720</v>
      </c>
      <c r="I55" s="31">
        <v>20655</v>
      </c>
      <c r="J55" s="31">
        <v>21162</v>
      </c>
      <c r="K55" s="31">
        <v>20222</v>
      </c>
      <c r="L55" s="31">
        <v>20994</v>
      </c>
      <c r="M55" s="31">
        <v>21400</v>
      </c>
      <c r="N55" s="31">
        <v>21200</v>
      </c>
      <c r="O55" s="94">
        <v>20290</v>
      </c>
      <c r="P55" s="108">
        <f t="shared" si="18"/>
        <v>20715.654115384616</v>
      </c>
      <c r="R55" s="106"/>
      <c r="S55" s="106"/>
    </row>
    <row r="56" spans="1:23" s="96" customFormat="1" ht="30" customHeight="1" thickBot="1">
      <c r="A56" s="24" t="s">
        <v>18</v>
      </c>
      <c r="B56" s="136">
        <v>13412.717499999999</v>
      </c>
      <c r="C56" s="32">
        <v>14341</v>
      </c>
      <c r="D56" s="32">
        <v>12708</v>
      </c>
      <c r="E56" s="32">
        <v>13130</v>
      </c>
      <c r="F56" s="32">
        <v>0</v>
      </c>
      <c r="G56" s="32">
        <v>11776</v>
      </c>
      <c r="H56" s="32">
        <v>13120</v>
      </c>
      <c r="I56" s="32">
        <v>13591</v>
      </c>
      <c r="J56" s="32">
        <v>13216</v>
      </c>
      <c r="K56" s="32">
        <v>12735</v>
      </c>
      <c r="L56" s="32">
        <v>13807</v>
      </c>
      <c r="M56" s="32">
        <v>12790</v>
      </c>
      <c r="N56" s="32">
        <v>12664</v>
      </c>
      <c r="O56" s="95">
        <v>13440</v>
      </c>
      <c r="P56" s="109">
        <f t="shared" si="18"/>
        <v>13133.132115384615</v>
      </c>
      <c r="R56" s="106"/>
      <c r="S56" s="106"/>
    </row>
    <row r="57" spans="1:23" s="96" customFormat="1" ht="30" customHeight="1" thickBot="1">
      <c r="A57" s="25" t="s">
        <v>65</v>
      </c>
      <c r="B57" s="26">
        <f>IF(B53=0," --- ",ROUND(12*(1/B53*B55),))</f>
        <v>15150</v>
      </c>
      <c r="C57" s="26">
        <f t="shared" ref="C57:O57" si="19">IF(C53=0," --- ",ROUND(12*(1/C53*C55),))</f>
        <v>8972</v>
      </c>
      <c r="D57" s="26">
        <f t="shared" si="19"/>
        <v>9351</v>
      </c>
      <c r="E57" s="26">
        <f t="shared" si="19"/>
        <v>8025</v>
      </c>
      <c r="F57" s="26" t="str">
        <f t="shared" si="19"/>
        <v xml:space="preserve"> --- </v>
      </c>
      <c r="G57" s="26">
        <f t="shared" si="19"/>
        <v>8253</v>
      </c>
      <c r="H57" s="26">
        <f t="shared" si="19"/>
        <v>6827</v>
      </c>
      <c r="I57" s="26">
        <f t="shared" si="19"/>
        <v>9055</v>
      </c>
      <c r="J57" s="26">
        <f t="shared" si="19"/>
        <v>10974</v>
      </c>
      <c r="K57" s="26">
        <f t="shared" si="19"/>
        <v>8982</v>
      </c>
      <c r="L57" s="26">
        <f t="shared" si="19"/>
        <v>8983</v>
      </c>
      <c r="M57" s="26">
        <f t="shared" si="19"/>
        <v>9930</v>
      </c>
      <c r="N57" s="26">
        <f t="shared" si="19"/>
        <v>9118</v>
      </c>
      <c r="O57" s="97">
        <f t="shared" si="19"/>
        <v>7910</v>
      </c>
      <c r="P57" s="98">
        <f>ROUND(SUM(B57:O57)/COUNTIF(B57:O57,"&gt;0"),)</f>
        <v>9348</v>
      </c>
    </row>
    <row r="58" spans="1:23" s="96" customFormat="1" ht="30" customHeight="1" thickBot="1">
      <c r="A58" s="25" t="s">
        <v>66</v>
      </c>
      <c r="B58" s="88">
        <f>IF(B54=0," --- ",ROUND(12*(1/B54*B56),))</f>
        <v>4805</v>
      </c>
      <c r="C58" s="88">
        <f t="shared" ref="C58:O58" si="20">IF(C54=0," --- ",ROUND(12*(1/C54*C56),))</f>
        <v>5105</v>
      </c>
      <c r="D58" s="88">
        <f t="shared" si="20"/>
        <v>3642</v>
      </c>
      <c r="E58" s="88">
        <f t="shared" si="20"/>
        <v>3788</v>
      </c>
      <c r="F58" s="88" t="str">
        <f t="shared" si="20"/>
        <v xml:space="preserve"> --- </v>
      </c>
      <c r="G58" s="88">
        <f t="shared" si="20"/>
        <v>4544</v>
      </c>
      <c r="H58" s="88">
        <f t="shared" si="20"/>
        <v>4023</v>
      </c>
      <c r="I58" s="88">
        <f t="shared" si="20"/>
        <v>4311</v>
      </c>
      <c r="J58" s="88">
        <f t="shared" si="20"/>
        <v>3965</v>
      </c>
      <c r="K58" s="88">
        <f t="shared" si="20"/>
        <v>4152</v>
      </c>
      <c r="L58" s="88">
        <f t="shared" si="20"/>
        <v>4169</v>
      </c>
      <c r="M58" s="88">
        <f t="shared" si="20"/>
        <v>4148</v>
      </c>
      <c r="N58" s="88">
        <f t="shared" si="20"/>
        <v>4379</v>
      </c>
      <c r="O58" s="101">
        <f t="shared" si="20"/>
        <v>2981</v>
      </c>
      <c r="P58" s="98">
        <f>ROUND(SUM(B58:O58)/COUNTIF(B58:O58,"&gt;0"),)</f>
        <v>4155</v>
      </c>
    </row>
    <row r="59" spans="1:23" s="36" customFormat="1" ht="30" customHeight="1" thickBot="1">
      <c r="A59" s="25" t="s">
        <v>67</v>
      </c>
      <c r="B59" s="88">
        <f t="shared" ref="B59:P59" si="21">IF(B53=0," --- ",B57+B58)</f>
        <v>19955</v>
      </c>
      <c r="C59" s="88">
        <f t="shared" si="21"/>
        <v>14077</v>
      </c>
      <c r="D59" s="88">
        <f t="shared" si="21"/>
        <v>12993</v>
      </c>
      <c r="E59" s="88">
        <f t="shared" si="21"/>
        <v>11813</v>
      </c>
      <c r="F59" s="88" t="str">
        <f t="shared" si="21"/>
        <v xml:space="preserve"> --- </v>
      </c>
      <c r="G59" s="88">
        <f t="shared" si="21"/>
        <v>12797</v>
      </c>
      <c r="H59" s="88">
        <f t="shared" si="21"/>
        <v>10850</v>
      </c>
      <c r="I59" s="88">
        <f t="shared" si="21"/>
        <v>13366</v>
      </c>
      <c r="J59" s="88">
        <f t="shared" si="21"/>
        <v>14939</v>
      </c>
      <c r="K59" s="88">
        <f t="shared" si="21"/>
        <v>13134</v>
      </c>
      <c r="L59" s="88">
        <f t="shared" si="21"/>
        <v>13152</v>
      </c>
      <c r="M59" s="88">
        <f t="shared" si="21"/>
        <v>14078</v>
      </c>
      <c r="N59" s="88">
        <f t="shared" si="21"/>
        <v>13497</v>
      </c>
      <c r="O59" s="101">
        <f t="shared" si="21"/>
        <v>10891</v>
      </c>
      <c r="P59" s="98">
        <f t="shared" si="21"/>
        <v>13503</v>
      </c>
    </row>
    <row r="60" spans="1:23" s="138" customFormat="1" ht="17.25" customHeight="1">
      <c r="A60" s="137" t="s">
        <v>70</v>
      </c>
      <c r="C60" s="139"/>
      <c r="F60" s="140"/>
      <c r="I60" s="141"/>
      <c r="Q60" s="142">
        <v>153</v>
      </c>
    </row>
    <row r="61" spans="1:23" s="36" customFormat="1" ht="15" customHeight="1">
      <c r="C61" s="99"/>
      <c r="D61" s="99"/>
      <c r="E61" s="99"/>
      <c r="F61" s="99"/>
      <c r="G61" s="110"/>
      <c r="H61" s="110"/>
    </row>
    <row r="63" spans="1:23" ht="21" thickBot="1">
      <c r="A63" s="44" t="s">
        <v>37</v>
      </c>
      <c r="P63" s="12" t="s">
        <v>91</v>
      </c>
    </row>
    <row r="64" spans="1:23" ht="16.5" thickBot="1">
      <c r="A64" s="224" t="s">
        <v>71</v>
      </c>
      <c r="B64" s="222" t="s">
        <v>0</v>
      </c>
      <c r="C64" s="223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47"/>
    </row>
    <row r="65" spans="1:16" ht="114" customHeight="1" thickBot="1">
      <c r="A65" s="225"/>
      <c r="B65" s="13" t="s">
        <v>1</v>
      </c>
      <c r="C65" s="14" t="s">
        <v>2</v>
      </c>
      <c r="D65" s="14" t="s">
        <v>3</v>
      </c>
      <c r="E65" s="14" t="s">
        <v>4</v>
      </c>
      <c r="F65" s="14" t="s">
        <v>5</v>
      </c>
      <c r="G65" s="14" t="s">
        <v>6</v>
      </c>
      <c r="H65" s="14" t="s">
        <v>7</v>
      </c>
      <c r="I65" s="14" t="s">
        <v>8</v>
      </c>
      <c r="J65" s="14" t="s">
        <v>9</v>
      </c>
      <c r="K65" s="14" t="s">
        <v>10</v>
      </c>
      <c r="L65" s="14" t="s">
        <v>11</v>
      </c>
      <c r="M65" s="14" t="s">
        <v>12</v>
      </c>
      <c r="N65" s="14" t="s">
        <v>14</v>
      </c>
      <c r="O65" s="45" t="s">
        <v>13</v>
      </c>
      <c r="P65" s="48" t="s">
        <v>40</v>
      </c>
    </row>
    <row r="66" spans="1:16" ht="30" customHeight="1" thickBot="1">
      <c r="A66" s="111" t="s">
        <v>72</v>
      </c>
      <c r="B66" s="112">
        <f>IF(OR(B13=" --- ",B21=" --- ")," --- ",B13/B21*100-100)</f>
        <v>0</v>
      </c>
      <c r="C66" s="33">
        <f t="shared" ref="C66:P66" si="22">IF(OR(C13=" --- ",C21=" --- ")," --- ",C13/C21*100-100)</f>
        <v>-3.8949377034459616</v>
      </c>
      <c r="D66" s="33">
        <f t="shared" si="22"/>
        <v>0</v>
      </c>
      <c r="E66" s="33">
        <f t="shared" si="22"/>
        <v>-0.38413060440549884</v>
      </c>
      <c r="F66" s="33" t="str">
        <f t="shared" si="22"/>
        <v xml:space="preserve"> --- </v>
      </c>
      <c r="G66" s="33">
        <f t="shared" si="22"/>
        <v>0.35133136094674455</v>
      </c>
      <c r="H66" s="33">
        <f t="shared" si="22"/>
        <v>8.3992268494113489</v>
      </c>
      <c r="I66" s="33">
        <f t="shared" si="22"/>
        <v>3.9623524517705704</v>
      </c>
      <c r="J66" s="33">
        <f t="shared" si="22"/>
        <v>-0.25593008739076595</v>
      </c>
      <c r="K66" s="33">
        <f t="shared" si="22"/>
        <v>1.6022420813283276</v>
      </c>
      <c r="L66" s="33">
        <f t="shared" si="22"/>
        <v>-2.9214442546962687</v>
      </c>
      <c r="M66" s="33">
        <f t="shared" si="22"/>
        <v>-0.18275069268408117</v>
      </c>
      <c r="N66" s="33">
        <f t="shared" si="22"/>
        <v>15.791402051783081</v>
      </c>
      <c r="O66" s="113">
        <f t="shared" si="22"/>
        <v>2.4257916427565362</v>
      </c>
      <c r="P66" s="114">
        <f t="shared" si="22"/>
        <v>1.7416469350171013</v>
      </c>
    </row>
    <row r="67" spans="1:16" ht="30" customHeight="1" thickBot="1">
      <c r="A67" s="111" t="s">
        <v>73</v>
      </c>
      <c r="B67" s="115">
        <f>IF(OR(B21=" --- ",B29=" --- ")," --- ",B21/B29*100-100)</f>
        <v>6.341978119620137</v>
      </c>
      <c r="C67" s="116">
        <f t="shared" ref="C67:P67" si="23">IF(OR(C21=" --- ",C29=" --- ")," --- ",C21/C29*100-100)</f>
        <v>4.4370201043315092</v>
      </c>
      <c r="D67" s="116">
        <f t="shared" si="23"/>
        <v>14.569621062048682</v>
      </c>
      <c r="E67" s="116">
        <f t="shared" si="23"/>
        <v>4.4642297322716047</v>
      </c>
      <c r="F67" s="116" t="str">
        <f t="shared" si="23"/>
        <v xml:space="preserve"> --- </v>
      </c>
      <c r="G67" s="116">
        <f t="shared" si="23"/>
        <v>3.8335999999999899</v>
      </c>
      <c r="H67" s="116">
        <f t="shared" si="23"/>
        <v>-3.4223328430818043</v>
      </c>
      <c r="I67" s="116">
        <f t="shared" si="23"/>
        <v>3.822275009447722</v>
      </c>
      <c r="J67" s="116">
        <f t="shared" si="23"/>
        <v>5.7355950102303552</v>
      </c>
      <c r="K67" s="116">
        <f t="shared" si="23"/>
        <v>4.7004761377477564</v>
      </c>
      <c r="L67" s="116">
        <f t="shared" si="23"/>
        <v>4.7132456252394945</v>
      </c>
      <c r="M67" s="116">
        <f t="shared" si="23"/>
        <v>5.0340557275541755</v>
      </c>
      <c r="N67" s="116">
        <f t="shared" si="23"/>
        <v>9.4286668894086176</v>
      </c>
      <c r="O67" s="117">
        <f t="shared" si="23"/>
        <v>4.3722095175868532</v>
      </c>
      <c r="P67" s="118">
        <f t="shared" si="23"/>
        <v>5.2034320509272192</v>
      </c>
    </row>
    <row r="68" spans="1:16" ht="15" customHeight="1" thickBot="1">
      <c r="A68" s="127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128"/>
    </row>
    <row r="69" spans="1:16" ht="30" customHeight="1" thickBot="1">
      <c r="A69" s="119" t="s">
        <v>74</v>
      </c>
      <c r="B69" s="120">
        <f>IF(OR(B13=" --- ",B21=" --- ")," --- ",B13-B21)</f>
        <v>0</v>
      </c>
      <c r="C69" s="34">
        <f t="shared" ref="C69:P69" si="24">IF(OR(C13=" --- ",C21=" --- ")," --- ",C13-C21)</f>
        <v>-694</v>
      </c>
      <c r="D69" s="34">
        <f t="shared" si="24"/>
        <v>0</v>
      </c>
      <c r="E69" s="34">
        <f t="shared" si="24"/>
        <v>-64</v>
      </c>
      <c r="F69" s="34" t="str">
        <f t="shared" si="24"/>
        <v xml:space="preserve"> --- </v>
      </c>
      <c r="G69" s="34">
        <f t="shared" si="24"/>
        <v>57</v>
      </c>
      <c r="H69" s="34">
        <f t="shared" si="24"/>
        <v>1434</v>
      </c>
      <c r="I69" s="34">
        <f t="shared" si="24"/>
        <v>762</v>
      </c>
      <c r="J69" s="34">
        <f t="shared" si="24"/>
        <v>-41</v>
      </c>
      <c r="K69" s="34">
        <f t="shared" si="24"/>
        <v>303</v>
      </c>
      <c r="L69" s="34">
        <f t="shared" si="24"/>
        <v>-479</v>
      </c>
      <c r="M69" s="34">
        <f t="shared" si="24"/>
        <v>-31</v>
      </c>
      <c r="N69" s="34">
        <f t="shared" si="24"/>
        <v>2586</v>
      </c>
      <c r="O69" s="121">
        <f t="shared" si="24"/>
        <v>465</v>
      </c>
      <c r="P69" s="122">
        <f t="shared" si="24"/>
        <v>331</v>
      </c>
    </row>
    <row r="70" spans="1:16" ht="30" customHeight="1" thickBot="1">
      <c r="A70" s="119" t="s">
        <v>75</v>
      </c>
      <c r="B70" s="123">
        <f>IF(OR(B21=" --- ",B29=" --- ")," --- ",B21-B29)</f>
        <v>2284</v>
      </c>
      <c r="C70" s="124">
        <f t="shared" ref="C70:P70" si="25">IF(OR(C21=" --- ",C29=" --- ")," --- ",C21-C29)</f>
        <v>757</v>
      </c>
      <c r="D70" s="124">
        <f t="shared" si="25"/>
        <v>2280</v>
      </c>
      <c r="E70" s="124">
        <f t="shared" si="25"/>
        <v>712</v>
      </c>
      <c r="F70" s="124" t="str">
        <f t="shared" si="25"/>
        <v xml:space="preserve"> --- </v>
      </c>
      <c r="G70" s="124">
        <f t="shared" si="25"/>
        <v>599</v>
      </c>
      <c r="H70" s="124">
        <f t="shared" si="25"/>
        <v>-605</v>
      </c>
      <c r="I70" s="124">
        <f t="shared" si="25"/>
        <v>708</v>
      </c>
      <c r="J70" s="124">
        <f t="shared" si="25"/>
        <v>869</v>
      </c>
      <c r="K70" s="124">
        <f t="shared" si="25"/>
        <v>849</v>
      </c>
      <c r="L70" s="124">
        <f t="shared" si="25"/>
        <v>738</v>
      </c>
      <c r="M70" s="124">
        <f t="shared" si="25"/>
        <v>813</v>
      </c>
      <c r="N70" s="124">
        <f t="shared" si="25"/>
        <v>1411</v>
      </c>
      <c r="O70" s="125">
        <f t="shared" si="25"/>
        <v>803</v>
      </c>
      <c r="P70" s="126">
        <f t="shared" si="25"/>
        <v>940</v>
      </c>
    </row>
    <row r="72" spans="1:16" ht="13.5" thickBot="1">
      <c r="P72" s="12" t="s">
        <v>92</v>
      </c>
    </row>
    <row r="73" spans="1:16" ht="16.5" thickBot="1">
      <c r="A73" s="224" t="s">
        <v>76</v>
      </c>
      <c r="B73" s="222" t="s">
        <v>0</v>
      </c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47"/>
    </row>
    <row r="74" spans="1:16" ht="114" customHeight="1" thickBot="1">
      <c r="A74" s="225"/>
      <c r="B74" s="13" t="s">
        <v>1</v>
      </c>
      <c r="C74" s="14" t="s">
        <v>2</v>
      </c>
      <c r="D74" s="14" t="s">
        <v>3</v>
      </c>
      <c r="E74" s="14" t="s">
        <v>4</v>
      </c>
      <c r="F74" s="14" t="s">
        <v>5</v>
      </c>
      <c r="G74" s="14" t="s">
        <v>6</v>
      </c>
      <c r="H74" s="14" t="s">
        <v>7</v>
      </c>
      <c r="I74" s="14" t="s">
        <v>8</v>
      </c>
      <c r="J74" s="14" t="s">
        <v>9</v>
      </c>
      <c r="K74" s="14" t="s">
        <v>10</v>
      </c>
      <c r="L74" s="14" t="s">
        <v>11</v>
      </c>
      <c r="M74" s="14" t="s">
        <v>12</v>
      </c>
      <c r="N74" s="14" t="s">
        <v>14</v>
      </c>
      <c r="O74" s="45" t="s">
        <v>13</v>
      </c>
      <c r="P74" s="48" t="s">
        <v>40</v>
      </c>
    </row>
    <row r="75" spans="1:16" ht="30" customHeight="1" thickBot="1">
      <c r="A75" s="111" t="s">
        <v>77</v>
      </c>
      <c r="B75" s="112">
        <f>IF(OR(B14=" --- ",B22=" --- ")," --- ",B14/B22*100-100)</f>
        <v>-10.618242306626001</v>
      </c>
      <c r="C75" s="33">
        <f t="shared" ref="C75:P75" si="26">IF(OR(C14=" --- ",C22=" --- ")," --- ",C14/C22*100-100)</f>
        <v>-3.8071845256370835</v>
      </c>
      <c r="D75" s="33">
        <f t="shared" si="26"/>
        <v>-6.0259344012204394</v>
      </c>
      <c r="E75" s="33">
        <f t="shared" si="26"/>
        <v>-9.9817850637522838</v>
      </c>
      <c r="F75" s="33" t="str">
        <f t="shared" si="26"/>
        <v xml:space="preserve"> --- </v>
      </c>
      <c r="G75" s="33">
        <f t="shared" si="26"/>
        <v>-9.2436974789915922</v>
      </c>
      <c r="H75" s="33">
        <f t="shared" si="26"/>
        <v>-0.86593970493906625</v>
      </c>
      <c r="I75" s="33">
        <f t="shared" si="26"/>
        <v>0</v>
      </c>
      <c r="J75" s="33">
        <f t="shared" si="26"/>
        <v>-3.5734383792909341</v>
      </c>
      <c r="K75" s="33">
        <f t="shared" si="26"/>
        <v>-9.4772344013490795</v>
      </c>
      <c r="L75" s="33">
        <f t="shared" si="26"/>
        <v>1.0829103214889955</v>
      </c>
      <c r="M75" s="33">
        <f t="shared" si="26"/>
        <v>5.1755338400289617</v>
      </c>
      <c r="N75" s="33">
        <f t="shared" si="26"/>
        <v>27.66884531590415</v>
      </c>
      <c r="O75" s="113">
        <f t="shared" si="26"/>
        <v>-9.4976164283094988</v>
      </c>
      <c r="P75" s="114">
        <f t="shared" si="26"/>
        <v>-2.3143350604490536</v>
      </c>
    </row>
    <row r="76" spans="1:16" ht="30" customHeight="1" thickBot="1">
      <c r="A76" s="111" t="s">
        <v>78</v>
      </c>
      <c r="B76" s="115">
        <f>IF(OR(B22=" --- ",B30=" --- ")," --- ",B22/B30*100-100)</f>
        <v>30.404916847433128</v>
      </c>
      <c r="C76" s="116">
        <f t="shared" ref="C76:P76" si="27">IF(OR(C22=" --- ",C30=" --- ")," --- ",C22/C30*100-100)</f>
        <v>7.3146622734761024</v>
      </c>
      <c r="D76" s="116">
        <f t="shared" si="27"/>
        <v>11.007620660457235</v>
      </c>
      <c r="E76" s="116">
        <f t="shared" si="27"/>
        <v>28.933771723814004</v>
      </c>
      <c r="F76" s="116" t="str">
        <f t="shared" si="27"/>
        <v xml:space="preserve"> --- </v>
      </c>
      <c r="G76" s="116">
        <f t="shared" si="27"/>
        <v>22.512010981468777</v>
      </c>
      <c r="H76" s="116">
        <f t="shared" si="27"/>
        <v>21.181500194325693</v>
      </c>
      <c r="I76" s="116">
        <f t="shared" si="27"/>
        <v>9.8062475286674555</v>
      </c>
      <c r="J76" s="116">
        <f t="shared" si="27"/>
        <v>23.274366978841485</v>
      </c>
      <c r="K76" s="116">
        <f t="shared" si="27"/>
        <v>5.8550517672259872</v>
      </c>
      <c r="L76" s="116">
        <f t="shared" si="27"/>
        <v>8.1229418221734306</v>
      </c>
      <c r="M76" s="116">
        <f t="shared" si="27"/>
        <v>9.8171701112877514</v>
      </c>
      <c r="N76" s="116">
        <f t="shared" si="27"/>
        <v>1.4738393515106907</v>
      </c>
      <c r="O76" s="117">
        <f t="shared" si="27"/>
        <v>19.868131868131883</v>
      </c>
      <c r="P76" s="118">
        <f t="shared" si="27"/>
        <v>14.83538278460928</v>
      </c>
    </row>
    <row r="77" spans="1:16" ht="15" customHeight="1" thickBot="1">
      <c r="A77" s="127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128"/>
    </row>
    <row r="78" spans="1:16" ht="30" customHeight="1" thickBot="1">
      <c r="A78" s="119" t="s">
        <v>79</v>
      </c>
      <c r="B78" s="120">
        <f>IF(OR(B14=" --- ",B22=" --- ")," --- ",B14-B22)</f>
        <v>-383</v>
      </c>
      <c r="C78" s="34">
        <f t="shared" ref="C78:P78" si="28">IF(OR(C14=" --- ",C22=" --- ")," --- ",C14-C22)</f>
        <v>-124</v>
      </c>
      <c r="D78" s="34">
        <f t="shared" si="28"/>
        <v>-158</v>
      </c>
      <c r="E78" s="34">
        <f t="shared" si="28"/>
        <v>-274</v>
      </c>
      <c r="F78" s="34" t="str">
        <f t="shared" si="28"/>
        <v xml:space="preserve"> --- </v>
      </c>
      <c r="G78" s="34">
        <f t="shared" si="28"/>
        <v>-165</v>
      </c>
      <c r="H78" s="34">
        <f t="shared" si="28"/>
        <v>-27</v>
      </c>
      <c r="I78" s="34">
        <f t="shared" si="28"/>
        <v>0</v>
      </c>
      <c r="J78" s="34">
        <f t="shared" si="28"/>
        <v>-127</v>
      </c>
      <c r="K78" s="34">
        <f t="shared" si="28"/>
        <v>-281</v>
      </c>
      <c r="L78" s="34">
        <f t="shared" si="28"/>
        <v>32</v>
      </c>
      <c r="M78" s="34">
        <f t="shared" si="28"/>
        <v>143</v>
      </c>
      <c r="N78" s="34">
        <f t="shared" si="28"/>
        <v>762</v>
      </c>
      <c r="O78" s="121">
        <f t="shared" si="28"/>
        <v>-259</v>
      </c>
      <c r="P78" s="122">
        <f t="shared" si="28"/>
        <v>-67</v>
      </c>
    </row>
    <row r="79" spans="1:16" ht="30" customHeight="1" thickBot="1">
      <c r="A79" s="119" t="s">
        <v>80</v>
      </c>
      <c r="B79" s="123">
        <f>IF(OR(B22=" --- ",B30=" --- ")," --- ",B22-B30)</f>
        <v>841</v>
      </c>
      <c r="C79" s="124">
        <f t="shared" ref="C79:P79" si="29">IF(OR(C22=" --- ",C30=" --- ")," --- ",C22-C30)</f>
        <v>222</v>
      </c>
      <c r="D79" s="124">
        <f t="shared" si="29"/>
        <v>260</v>
      </c>
      <c r="E79" s="124">
        <f t="shared" si="29"/>
        <v>616</v>
      </c>
      <c r="F79" s="124" t="str">
        <f t="shared" si="29"/>
        <v xml:space="preserve"> --- </v>
      </c>
      <c r="G79" s="124">
        <f t="shared" si="29"/>
        <v>328</v>
      </c>
      <c r="H79" s="124">
        <f t="shared" si="29"/>
        <v>545</v>
      </c>
      <c r="I79" s="124">
        <f t="shared" si="29"/>
        <v>248</v>
      </c>
      <c r="J79" s="124">
        <f t="shared" si="29"/>
        <v>671</v>
      </c>
      <c r="K79" s="124">
        <f t="shared" si="29"/>
        <v>164</v>
      </c>
      <c r="L79" s="124">
        <f t="shared" si="29"/>
        <v>222</v>
      </c>
      <c r="M79" s="124">
        <f t="shared" si="29"/>
        <v>247</v>
      </c>
      <c r="N79" s="124">
        <f t="shared" si="29"/>
        <v>40</v>
      </c>
      <c r="O79" s="125">
        <f t="shared" si="29"/>
        <v>452</v>
      </c>
      <c r="P79" s="126">
        <f t="shared" si="29"/>
        <v>374</v>
      </c>
    </row>
    <row r="81" spans="16:16">
      <c r="P81" s="130" t="s">
        <v>26</v>
      </c>
    </row>
    <row r="124" spans="1:16" ht="21" thickBot="1">
      <c r="A124" s="44" t="s">
        <v>95</v>
      </c>
      <c r="P124" s="12" t="s">
        <v>93</v>
      </c>
    </row>
    <row r="125" spans="1:16" ht="16.5" thickBot="1">
      <c r="A125" s="224" t="s">
        <v>71</v>
      </c>
      <c r="B125" s="222" t="s">
        <v>0</v>
      </c>
      <c r="C125" s="223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47"/>
    </row>
    <row r="126" spans="1:16" ht="114" customHeight="1" thickBot="1">
      <c r="A126" s="225"/>
      <c r="B126" s="13" t="s">
        <v>1</v>
      </c>
      <c r="C126" s="14" t="s">
        <v>2</v>
      </c>
      <c r="D126" s="14" t="s">
        <v>3</v>
      </c>
      <c r="E126" s="14" t="s">
        <v>4</v>
      </c>
      <c r="F126" s="14" t="s">
        <v>5</v>
      </c>
      <c r="G126" s="14" t="s">
        <v>6</v>
      </c>
      <c r="H126" s="14" t="s">
        <v>7</v>
      </c>
      <c r="I126" s="14" t="s">
        <v>8</v>
      </c>
      <c r="J126" s="14" t="s">
        <v>9</v>
      </c>
      <c r="K126" s="14" t="s">
        <v>10</v>
      </c>
      <c r="L126" s="14" t="s">
        <v>11</v>
      </c>
      <c r="M126" s="14" t="s">
        <v>12</v>
      </c>
      <c r="N126" s="14" t="s">
        <v>14</v>
      </c>
      <c r="O126" s="45" t="s">
        <v>13</v>
      </c>
      <c r="P126" s="48" t="s">
        <v>40</v>
      </c>
    </row>
    <row r="127" spans="1:16" ht="30" customHeight="1" thickBot="1">
      <c r="A127" s="111" t="s">
        <v>72</v>
      </c>
      <c r="B127" s="112">
        <f>IF(OR(B41=" --- ",B49=" --- ")," --- ",B41/B49*100-100)</f>
        <v>0</v>
      </c>
      <c r="C127" s="33">
        <f t="shared" ref="C127:P127" si="30">IF(OR(C41=" --- ",C49=" --- ")," --- ",C41/C49*100-100)</f>
        <v>-2.4439701173959492</v>
      </c>
      <c r="D127" s="33">
        <f t="shared" si="30"/>
        <v>0</v>
      </c>
      <c r="E127" s="33">
        <f t="shared" si="30"/>
        <v>-0.40302882266732354</v>
      </c>
      <c r="F127" s="33" t="str">
        <f t="shared" si="30"/>
        <v xml:space="preserve"> --- </v>
      </c>
      <c r="G127" s="33">
        <f t="shared" si="30"/>
        <v>2.8197608842770165</v>
      </c>
      <c r="H127" s="33">
        <f t="shared" si="30"/>
        <v>8.4028515091763865</v>
      </c>
      <c r="I127" s="33">
        <f t="shared" si="30"/>
        <v>3.9865007382408777</v>
      </c>
      <c r="J127" s="33">
        <f t="shared" si="30"/>
        <v>-2.6456918126564091</v>
      </c>
      <c r="K127" s="33">
        <f t="shared" si="30"/>
        <v>1.0620220900591448E-2</v>
      </c>
      <c r="L127" s="33">
        <f t="shared" si="30"/>
        <v>-2.5747863247863307</v>
      </c>
      <c r="M127" s="33">
        <f t="shared" si="30"/>
        <v>4.8818590119111605E-2</v>
      </c>
      <c r="N127" s="33">
        <f t="shared" si="30"/>
        <v>3.745730968381622</v>
      </c>
      <c r="O127" s="113">
        <f t="shared" si="30"/>
        <v>9.9788930581613471</v>
      </c>
      <c r="P127" s="114">
        <f t="shared" si="30"/>
        <v>1.2475713263114869</v>
      </c>
    </row>
    <row r="128" spans="1:16" ht="30" customHeight="1" thickBot="1">
      <c r="A128" s="111" t="s">
        <v>73</v>
      </c>
      <c r="B128" s="115">
        <f>IF(OR(B49=" --- ",B57=" --- ")," --- ",B49/B57*100-100)</f>
        <v>12.732673267326717</v>
      </c>
      <c r="C128" s="116">
        <f t="shared" ref="C128:P128" si="31">IF(OR(C49=" --- ",C57=" --- ")," --- ",C49/C57*100-100)</f>
        <v>4.4360231832367276</v>
      </c>
      <c r="D128" s="116">
        <f t="shared" si="31"/>
        <v>4.1492888461127251</v>
      </c>
      <c r="E128" s="116">
        <f t="shared" si="31"/>
        <v>2.031152647975091</v>
      </c>
      <c r="F128" s="116" t="str">
        <f t="shared" si="31"/>
        <v xml:space="preserve"> --- </v>
      </c>
      <c r="G128" s="116">
        <f t="shared" si="31"/>
        <v>7.4276020840906369</v>
      </c>
      <c r="H128" s="116">
        <f t="shared" si="31"/>
        <v>-3.4275670133294227</v>
      </c>
      <c r="I128" s="116">
        <f t="shared" si="31"/>
        <v>4.7156267255659827</v>
      </c>
      <c r="J128" s="116">
        <f t="shared" si="31"/>
        <v>1.9500637871332316</v>
      </c>
      <c r="K128" s="116">
        <f t="shared" si="31"/>
        <v>4.8318859942106513</v>
      </c>
      <c r="L128" s="116">
        <f t="shared" si="31"/>
        <v>4.1968162083936278</v>
      </c>
      <c r="M128" s="116">
        <f t="shared" si="31"/>
        <v>3.1419939577039315</v>
      </c>
      <c r="N128" s="116">
        <f t="shared" si="31"/>
        <v>-0.44966001316078064</v>
      </c>
      <c r="O128" s="117">
        <f t="shared" si="31"/>
        <v>7.8128950695322459</v>
      </c>
      <c r="P128" s="118">
        <f t="shared" si="31"/>
        <v>4.6106118955926405</v>
      </c>
    </row>
    <row r="129" spans="1:16" ht="15" customHeight="1" thickBot="1">
      <c r="A129" s="127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128"/>
    </row>
    <row r="130" spans="1:16" ht="30" customHeight="1" thickBot="1">
      <c r="A130" s="119" t="s">
        <v>74</v>
      </c>
      <c r="B130" s="120">
        <f>IF(OR(B41=" --- ",B49=" --- ")," --- ",B41-B49)</f>
        <v>0</v>
      </c>
      <c r="C130" s="34">
        <f t="shared" ref="C130:P130" si="32">IF(OR(C41=" --- ",C49=" --- ")," --- ",C41-C49)</f>
        <v>-229</v>
      </c>
      <c r="D130" s="34">
        <f t="shared" si="32"/>
        <v>0</v>
      </c>
      <c r="E130" s="34">
        <f t="shared" si="32"/>
        <v>-33</v>
      </c>
      <c r="F130" s="34" t="str">
        <f t="shared" si="32"/>
        <v xml:space="preserve"> --- </v>
      </c>
      <c r="G130" s="34">
        <f t="shared" si="32"/>
        <v>250</v>
      </c>
      <c r="H130" s="34">
        <f t="shared" si="32"/>
        <v>554</v>
      </c>
      <c r="I130" s="34">
        <f t="shared" si="32"/>
        <v>378</v>
      </c>
      <c r="J130" s="34">
        <f t="shared" si="32"/>
        <v>-296</v>
      </c>
      <c r="K130" s="34">
        <f t="shared" si="32"/>
        <v>1</v>
      </c>
      <c r="L130" s="34">
        <f t="shared" si="32"/>
        <v>-241</v>
      </c>
      <c r="M130" s="34">
        <f t="shared" si="32"/>
        <v>5</v>
      </c>
      <c r="N130" s="34">
        <f t="shared" si="32"/>
        <v>340</v>
      </c>
      <c r="O130" s="121">
        <f t="shared" si="32"/>
        <v>851</v>
      </c>
      <c r="P130" s="122">
        <f t="shared" si="32"/>
        <v>122</v>
      </c>
    </row>
    <row r="131" spans="1:16" ht="30" customHeight="1" thickBot="1">
      <c r="A131" s="119" t="s">
        <v>75</v>
      </c>
      <c r="B131" s="123">
        <f>IF(OR(B49=" --- ",B57=" --- ")," --- ",B49-B57)</f>
        <v>1929</v>
      </c>
      <c r="C131" s="124">
        <f t="shared" ref="C131:P131" si="33">IF(OR(C49=" --- ",C57=" --- ")," --- ",C49-C57)</f>
        <v>398</v>
      </c>
      <c r="D131" s="124">
        <f t="shared" si="33"/>
        <v>388</v>
      </c>
      <c r="E131" s="124">
        <f t="shared" si="33"/>
        <v>163</v>
      </c>
      <c r="F131" s="124" t="str">
        <f t="shared" si="33"/>
        <v xml:space="preserve"> --- </v>
      </c>
      <c r="G131" s="124">
        <f t="shared" si="33"/>
        <v>613</v>
      </c>
      <c r="H131" s="124">
        <f t="shared" si="33"/>
        <v>-234</v>
      </c>
      <c r="I131" s="124">
        <f t="shared" si="33"/>
        <v>427</v>
      </c>
      <c r="J131" s="124">
        <f t="shared" si="33"/>
        <v>214</v>
      </c>
      <c r="K131" s="124">
        <f t="shared" si="33"/>
        <v>434</v>
      </c>
      <c r="L131" s="124">
        <f t="shared" si="33"/>
        <v>377</v>
      </c>
      <c r="M131" s="124">
        <f t="shared" si="33"/>
        <v>312</v>
      </c>
      <c r="N131" s="124">
        <f t="shared" si="33"/>
        <v>-41</v>
      </c>
      <c r="O131" s="125">
        <f t="shared" si="33"/>
        <v>618</v>
      </c>
      <c r="P131" s="126">
        <f t="shared" si="33"/>
        <v>431</v>
      </c>
    </row>
    <row r="133" spans="1:16" ht="13.5" thickBot="1">
      <c r="P133" s="12" t="s">
        <v>94</v>
      </c>
    </row>
    <row r="134" spans="1:16" ht="16.5" thickBot="1">
      <c r="A134" s="224" t="s">
        <v>76</v>
      </c>
      <c r="B134" s="222" t="s">
        <v>0</v>
      </c>
      <c r="C134" s="223"/>
      <c r="D134" s="223"/>
      <c r="E134" s="223"/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47"/>
    </row>
    <row r="135" spans="1:16" ht="114" customHeight="1" thickBot="1">
      <c r="A135" s="225"/>
      <c r="B135" s="13" t="s">
        <v>1</v>
      </c>
      <c r="C135" s="14" t="s">
        <v>2</v>
      </c>
      <c r="D135" s="14" t="s">
        <v>3</v>
      </c>
      <c r="E135" s="14" t="s">
        <v>4</v>
      </c>
      <c r="F135" s="14" t="s">
        <v>5</v>
      </c>
      <c r="G135" s="14" t="s">
        <v>6</v>
      </c>
      <c r="H135" s="14" t="s">
        <v>7</v>
      </c>
      <c r="I135" s="14" t="s">
        <v>8</v>
      </c>
      <c r="J135" s="14" t="s">
        <v>9</v>
      </c>
      <c r="K135" s="14" t="s">
        <v>10</v>
      </c>
      <c r="L135" s="14" t="s">
        <v>11</v>
      </c>
      <c r="M135" s="14" t="s">
        <v>12</v>
      </c>
      <c r="N135" s="14" t="s">
        <v>14</v>
      </c>
      <c r="O135" s="45" t="s">
        <v>13</v>
      </c>
      <c r="P135" s="48" t="s">
        <v>40</v>
      </c>
    </row>
    <row r="136" spans="1:16" ht="30" customHeight="1" thickBot="1">
      <c r="A136" s="111" t="s">
        <v>77</v>
      </c>
      <c r="B136" s="112">
        <f>IF(OR(B42=" --- ",B50=" --- ")," --- ",B42/B50*100-100)</f>
        <v>-10.59687200766038</v>
      </c>
      <c r="C136" s="33">
        <f t="shared" ref="C136:P136" si="34">IF(OR(C42=" --- ",C50=" --- ")," --- ",C42/C50*100-100)</f>
        <v>-3.8145647015878836</v>
      </c>
      <c r="D136" s="33">
        <f t="shared" si="34"/>
        <v>-6.0103883255008697</v>
      </c>
      <c r="E136" s="33">
        <f t="shared" si="34"/>
        <v>-10.009182736455472</v>
      </c>
      <c r="F136" s="33" t="str">
        <f t="shared" si="34"/>
        <v xml:space="preserve"> --- </v>
      </c>
      <c r="G136" s="33">
        <f t="shared" si="34"/>
        <v>-9.232980061074187</v>
      </c>
      <c r="H136" s="33">
        <f t="shared" si="34"/>
        <v>-0.88187038556193897</v>
      </c>
      <c r="I136" s="33">
        <f t="shared" si="34"/>
        <v>0</v>
      </c>
      <c r="J136" s="33">
        <f t="shared" si="34"/>
        <v>-3.5604665438919625</v>
      </c>
      <c r="K136" s="33">
        <f t="shared" si="34"/>
        <v>-9.5084979329352279</v>
      </c>
      <c r="L136" s="33">
        <f t="shared" si="34"/>
        <v>1.086715457972943</v>
      </c>
      <c r="M136" s="33">
        <f t="shared" si="34"/>
        <v>6.9169960474308283</v>
      </c>
      <c r="N136" s="33">
        <f t="shared" si="34"/>
        <v>-21.130551816958274</v>
      </c>
      <c r="O136" s="113">
        <f t="shared" si="34"/>
        <v>-9.513150531617228</v>
      </c>
      <c r="P136" s="114">
        <f t="shared" si="34"/>
        <v>-5.8662165013715963</v>
      </c>
    </row>
    <row r="137" spans="1:16" ht="30" customHeight="1" thickBot="1">
      <c r="A137" s="111" t="s">
        <v>78</v>
      </c>
      <c r="B137" s="115">
        <f>IF(OR(B50=" --- ",B58=" --- ")," --- ",B50/B58*100-100)</f>
        <v>30.40582726326744</v>
      </c>
      <c r="C137" s="116">
        <f t="shared" ref="C137:P137" si="35">IF(OR(C50=" --- ",C58=" --- ")," --- ",C50/C58*100-100)</f>
        <v>7.3261508325171292</v>
      </c>
      <c r="D137" s="116">
        <f t="shared" si="35"/>
        <v>11.010433827567283</v>
      </c>
      <c r="E137" s="116">
        <f t="shared" si="35"/>
        <v>14.994720168954601</v>
      </c>
      <c r="F137" s="116" t="str">
        <f t="shared" si="35"/>
        <v xml:space="preserve"> --- </v>
      </c>
      <c r="G137" s="116">
        <f t="shared" si="35"/>
        <v>22.513204225352126</v>
      </c>
      <c r="H137" s="116">
        <f t="shared" si="35"/>
        <v>21.203082276907764</v>
      </c>
      <c r="I137" s="116">
        <f t="shared" si="35"/>
        <v>8.7450707492461106</v>
      </c>
      <c r="J137" s="116">
        <f t="shared" si="35"/>
        <v>23.253467843631782</v>
      </c>
      <c r="K137" s="116">
        <f t="shared" si="35"/>
        <v>4.8651252408477887</v>
      </c>
      <c r="L137" s="116">
        <f t="shared" si="35"/>
        <v>8.1554329575437805</v>
      </c>
      <c r="M137" s="116">
        <f t="shared" si="35"/>
        <v>9.7878495660559395</v>
      </c>
      <c r="N137" s="116">
        <f t="shared" si="35"/>
        <v>1.8040648549897185</v>
      </c>
      <c r="O137" s="117">
        <f t="shared" si="35"/>
        <v>19.892653471989277</v>
      </c>
      <c r="P137" s="118">
        <f t="shared" si="35"/>
        <v>14.055354993983158</v>
      </c>
    </row>
    <row r="138" spans="1:16" ht="15" customHeight="1" thickBot="1">
      <c r="A138" s="127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128"/>
    </row>
    <row r="139" spans="1:16" ht="30" customHeight="1" thickBot="1">
      <c r="A139" s="119" t="s">
        <v>79</v>
      </c>
      <c r="B139" s="120">
        <f>IF(OR(B42=" --- ",B50=" --- ")," --- ",B42-B50)</f>
        <v>-664</v>
      </c>
      <c r="C139" s="34">
        <f t="shared" ref="C139:P139" si="36">IF(OR(C42=" --- ",C50=" --- ")," --- ",C42-C50)</f>
        <v>-209</v>
      </c>
      <c r="D139" s="34">
        <f t="shared" si="36"/>
        <v>-243</v>
      </c>
      <c r="E139" s="34">
        <f t="shared" si="36"/>
        <v>-436</v>
      </c>
      <c r="F139" s="34" t="str">
        <f t="shared" si="36"/>
        <v xml:space="preserve"> --- </v>
      </c>
      <c r="G139" s="34">
        <f t="shared" si="36"/>
        <v>-514</v>
      </c>
      <c r="H139" s="34">
        <f t="shared" si="36"/>
        <v>-43</v>
      </c>
      <c r="I139" s="34">
        <f t="shared" si="36"/>
        <v>0</v>
      </c>
      <c r="J139" s="34">
        <f t="shared" si="36"/>
        <v>-174</v>
      </c>
      <c r="K139" s="34">
        <f t="shared" si="36"/>
        <v>-414</v>
      </c>
      <c r="L139" s="34">
        <f t="shared" si="36"/>
        <v>49</v>
      </c>
      <c r="M139" s="34">
        <f t="shared" si="36"/>
        <v>315</v>
      </c>
      <c r="N139" s="34">
        <f t="shared" si="36"/>
        <v>-942</v>
      </c>
      <c r="O139" s="121">
        <f t="shared" si="36"/>
        <v>-340</v>
      </c>
      <c r="P139" s="122">
        <f t="shared" si="36"/>
        <v>-278</v>
      </c>
    </row>
    <row r="140" spans="1:16" ht="30" customHeight="1" thickBot="1">
      <c r="A140" s="119" t="s">
        <v>80</v>
      </c>
      <c r="B140" s="123">
        <f>IF(OR(B50=" --- ",B58=" --- ")," --- ",B50-B58)</f>
        <v>1461</v>
      </c>
      <c r="C140" s="124">
        <f t="shared" ref="C140:P140" si="37">IF(OR(C50=" --- ",C58=" --- ")," --- ",C50-C58)</f>
        <v>374</v>
      </c>
      <c r="D140" s="124">
        <f t="shared" si="37"/>
        <v>401</v>
      </c>
      <c r="E140" s="124">
        <f t="shared" si="37"/>
        <v>568</v>
      </c>
      <c r="F140" s="124" t="str">
        <f t="shared" si="37"/>
        <v xml:space="preserve"> --- </v>
      </c>
      <c r="G140" s="124">
        <f t="shared" si="37"/>
        <v>1023</v>
      </c>
      <c r="H140" s="124">
        <f t="shared" si="37"/>
        <v>853</v>
      </c>
      <c r="I140" s="124">
        <f t="shared" si="37"/>
        <v>377</v>
      </c>
      <c r="J140" s="124">
        <f t="shared" si="37"/>
        <v>922</v>
      </c>
      <c r="K140" s="124">
        <f t="shared" si="37"/>
        <v>202</v>
      </c>
      <c r="L140" s="124">
        <f t="shared" si="37"/>
        <v>340</v>
      </c>
      <c r="M140" s="124">
        <f t="shared" si="37"/>
        <v>406</v>
      </c>
      <c r="N140" s="124">
        <f t="shared" si="37"/>
        <v>79</v>
      </c>
      <c r="O140" s="125">
        <f t="shared" si="37"/>
        <v>593</v>
      </c>
      <c r="P140" s="126">
        <f t="shared" si="37"/>
        <v>584</v>
      </c>
    </row>
    <row r="142" spans="1:16">
      <c r="P142" s="130" t="s">
        <v>27</v>
      </c>
    </row>
    <row r="186" spans="1:16" s="20" customFormat="1" ht="30" customHeight="1" thickBot="1">
      <c r="A186" s="44" t="s">
        <v>97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12" t="s">
        <v>96</v>
      </c>
    </row>
    <row r="187" spans="1:16" ht="16.5" thickBot="1">
      <c r="A187" s="224"/>
      <c r="B187" s="222" t="s">
        <v>0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47"/>
    </row>
    <row r="188" spans="1:16" ht="114" customHeight="1" thickBot="1">
      <c r="A188" s="225"/>
      <c r="B188" s="13" t="s">
        <v>1</v>
      </c>
      <c r="C188" s="14" t="s">
        <v>2</v>
      </c>
      <c r="D188" s="14" t="s">
        <v>3</v>
      </c>
      <c r="E188" s="14" t="s">
        <v>4</v>
      </c>
      <c r="F188" s="14" t="s">
        <v>5</v>
      </c>
      <c r="G188" s="14" t="s">
        <v>6</v>
      </c>
      <c r="H188" s="14" t="s">
        <v>7</v>
      </c>
      <c r="I188" s="14" t="s">
        <v>8</v>
      </c>
      <c r="J188" s="14" t="s">
        <v>9</v>
      </c>
      <c r="K188" s="14" t="s">
        <v>10</v>
      </c>
      <c r="L188" s="14" t="s">
        <v>11</v>
      </c>
      <c r="M188" s="14" t="s">
        <v>12</v>
      </c>
      <c r="N188" s="14" t="s">
        <v>14</v>
      </c>
      <c r="O188" s="45" t="s">
        <v>13</v>
      </c>
      <c r="P188" s="48" t="s">
        <v>40</v>
      </c>
    </row>
    <row r="189" spans="1:16" s="20" customFormat="1" ht="30" customHeight="1">
      <c r="A189" s="50" t="s">
        <v>99</v>
      </c>
      <c r="B189" s="61">
        <f>IF(OR(B15=" --- ",B43=" --- ")," --- ",B15+B43)</f>
        <v>64203</v>
      </c>
      <c r="C189" s="62">
        <f t="shared" ref="C189:P189" si="38">IF(OR(C15=" --- ",C43=" --- ")," --- ",C15+C43)</f>
        <v>34668</v>
      </c>
      <c r="D189" s="62">
        <f t="shared" si="38"/>
        <v>33932</v>
      </c>
      <c r="E189" s="62">
        <f t="shared" si="38"/>
        <v>31143</v>
      </c>
      <c r="F189" s="62" t="str">
        <f t="shared" si="38"/>
        <v xml:space="preserve"> --- </v>
      </c>
      <c r="G189" s="62">
        <f t="shared" si="38"/>
        <v>32070</v>
      </c>
      <c r="H189" s="62">
        <f t="shared" si="38"/>
        <v>33578</v>
      </c>
      <c r="I189" s="62">
        <f t="shared" si="38"/>
        <v>37318</v>
      </c>
      <c r="J189" s="62">
        <f t="shared" si="38"/>
        <v>35011</v>
      </c>
      <c r="K189" s="62">
        <f t="shared" si="38"/>
        <v>35255</v>
      </c>
      <c r="L189" s="62">
        <f t="shared" si="38"/>
        <v>32581</v>
      </c>
      <c r="M189" s="62">
        <f t="shared" si="38"/>
        <v>34954</v>
      </c>
      <c r="N189" s="62">
        <f t="shared" si="38"/>
        <v>35411</v>
      </c>
      <c r="O189" s="62">
        <f t="shared" si="38"/>
        <v>34715</v>
      </c>
      <c r="P189" s="63">
        <f t="shared" si="38"/>
        <v>36526</v>
      </c>
    </row>
    <row r="190" spans="1:16" s="20" customFormat="1" ht="30" customHeight="1">
      <c r="A190" s="51" t="s">
        <v>62</v>
      </c>
      <c r="B190" s="64">
        <f>IF(OR(B23=" --- ",B51=" --- ")," --- ",B23+B51)</f>
        <v>65250</v>
      </c>
      <c r="C190" s="65">
        <f t="shared" ref="C190:P190" si="39">IF(OR(C23=" --- ",C51=" --- ")," --- ",C23+C51)</f>
        <v>35924</v>
      </c>
      <c r="D190" s="65">
        <f t="shared" si="39"/>
        <v>34333</v>
      </c>
      <c r="E190" s="65">
        <f t="shared" si="39"/>
        <v>31950</v>
      </c>
      <c r="F190" s="65" t="str">
        <f t="shared" si="39"/>
        <v xml:space="preserve"> --- </v>
      </c>
      <c r="G190" s="65">
        <f t="shared" si="39"/>
        <v>32442</v>
      </c>
      <c r="H190" s="65">
        <f t="shared" si="39"/>
        <v>31660</v>
      </c>
      <c r="I190" s="65">
        <f t="shared" si="39"/>
        <v>36178</v>
      </c>
      <c r="J190" s="65">
        <f t="shared" si="39"/>
        <v>35649</v>
      </c>
      <c r="K190" s="65">
        <f t="shared" si="39"/>
        <v>35646</v>
      </c>
      <c r="L190" s="65">
        <f t="shared" si="39"/>
        <v>33220</v>
      </c>
      <c r="M190" s="65">
        <f t="shared" si="39"/>
        <v>34522</v>
      </c>
      <c r="N190" s="65">
        <f t="shared" si="39"/>
        <v>32665</v>
      </c>
      <c r="O190" s="65">
        <f t="shared" si="39"/>
        <v>33998</v>
      </c>
      <c r="P190" s="66">
        <f t="shared" si="39"/>
        <v>36418</v>
      </c>
    </row>
    <row r="191" spans="1:16" s="20" customFormat="1" ht="30" customHeight="1" thickBot="1">
      <c r="A191" s="52" t="s">
        <v>57</v>
      </c>
      <c r="B191" s="67">
        <f>IF(OR(B31=" --- ",B59=" --- ")," --- ",B31+B59)</f>
        <v>58735</v>
      </c>
      <c r="C191" s="68">
        <f t="shared" ref="C191:P191" si="40">IF(OR(C31=" --- ",C59=" --- ")," --- ",C31+C59)</f>
        <v>34173</v>
      </c>
      <c r="D191" s="68">
        <f t="shared" si="40"/>
        <v>31004</v>
      </c>
      <c r="E191" s="68">
        <f t="shared" si="40"/>
        <v>29891</v>
      </c>
      <c r="F191" s="68" t="str">
        <f t="shared" si="40"/>
        <v xml:space="preserve"> --- </v>
      </c>
      <c r="G191" s="68">
        <f t="shared" si="40"/>
        <v>29879</v>
      </c>
      <c r="H191" s="68">
        <f t="shared" si="40"/>
        <v>31101</v>
      </c>
      <c r="I191" s="68">
        <f t="shared" si="40"/>
        <v>34418</v>
      </c>
      <c r="J191" s="68">
        <f t="shared" si="40"/>
        <v>32973</v>
      </c>
      <c r="K191" s="68">
        <f t="shared" si="40"/>
        <v>33997</v>
      </c>
      <c r="L191" s="68">
        <f t="shared" si="40"/>
        <v>31543</v>
      </c>
      <c r="M191" s="68">
        <f t="shared" si="40"/>
        <v>32744</v>
      </c>
      <c r="N191" s="68">
        <f t="shared" si="40"/>
        <v>31176</v>
      </c>
      <c r="O191" s="68">
        <f t="shared" si="40"/>
        <v>31532</v>
      </c>
      <c r="P191" s="69">
        <f t="shared" si="40"/>
        <v>34089</v>
      </c>
    </row>
    <row r="192" spans="1:16" s="20" customFormat="1" ht="30" customHeight="1">
      <c r="A192" s="53" t="s">
        <v>68</v>
      </c>
      <c r="B192" s="54">
        <f>IF(OR(B189=" --- ",B190=" --- ")," --- ",B189/B190*100-100)</f>
        <v>-1.6045977011494301</v>
      </c>
      <c r="C192" s="55">
        <f t="shared" ref="C192:P192" si="41">IF(OR(C189=" --- ",C190=" --- ")," --- ",C189/C190*100-100)</f>
        <v>-3.4962699031288196</v>
      </c>
      <c r="D192" s="55">
        <f t="shared" si="41"/>
        <v>-1.167972504587425</v>
      </c>
      <c r="E192" s="55">
        <f t="shared" si="41"/>
        <v>-2.5258215962441284</v>
      </c>
      <c r="F192" s="55" t="str">
        <f t="shared" si="41"/>
        <v xml:space="preserve"> --- </v>
      </c>
      <c r="G192" s="55">
        <f t="shared" si="41"/>
        <v>-1.1466617347882391</v>
      </c>
      <c r="H192" s="55">
        <f t="shared" si="41"/>
        <v>6.0581174984207138</v>
      </c>
      <c r="I192" s="55">
        <f t="shared" si="41"/>
        <v>3.1510862955387324</v>
      </c>
      <c r="J192" s="55">
        <f t="shared" si="41"/>
        <v>-1.7896715195377197</v>
      </c>
      <c r="K192" s="55">
        <f t="shared" si="41"/>
        <v>-1.0968972675755992</v>
      </c>
      <c r="L192" s="55">
        <f t="shared" si="41"/>
        <v>-1.9235400361228159</v>
      </c>
      <c r="M192" s="55">
        <f t="shared" si="41"/>
        <v>1.2513759341868962</v>
      </c>
      <c r="N192" s="55">
        <f t="shared" si="41"/>
        <v>8.406551354660948</v>
      </c>
      <c r="O192" s="55">
        <f t="shared" si="41"/>
        <v>2.1089475851520803</v>
      </c>
      <c r="P192" s="56">
        <f t="shared" si="41"/>
        <v>0.29655664781151359</v>
      </c>
    </row>
    <row r="193" spans="1:16" s="20" customFormat="1" ht="30" customHeight="1" thickBot="1">
      <c r="A193" s="57" t="s">
        <v>69</v>
      </c>
      <c r="B193" s="58">
        <f>IF(OR(B189=" --- ",B190=" --- ")," --- ",B189-B190)</f>
        <v>-1047</v>
      </c>
      <c r="C193" s="59">
        <f t="shared" ref="C193:P193" si="42">IF(OR(C189=" --- ",C190=" --- ")," --- ",C189-C190)</f>
        <v>-1256</v>
      </c>
      <c r="D193" s="59">
        <f t="shared" si="42"/>
        <v>-401</v>
      </c>
      <c r="E193" s="59">
        <f t="shared" si="42"/>
        <v>-807</v>
      </c>
      <c r="F193" s="59" t="str">
        <f t="shared" si="42"/>
        <v xml:space="preserve"> --- </v>
      </c>
      <c r="G193" s="59">
        <f t="shared" si="42"/>
        <v>-372</v>
      </c>
      <c r="H193" s="59">
        <f t="shared" si="42"/>
        <v>1918</v>
      </c>
      <c r="I193" s="59">
        <f t="shared" si="42"/>
        <v>1140</v>
      </c>
      <c r="J193" s="59">
        <f t="shared" si="42"/>
        <v>-638</v>
      </c>
      <c r="K193" s="59">
        <f t="shared" si="42"/>
        <v>-391</v>
      </c>
      <c r="L193" s="59">
        <f t="shared" si="42"/>
        <v>-639</v>
      </c>
      <c r="M193" s="59">
        <f t="shared" si="42"/>
        <v>432</v>
      </c>
      <c r="N193" s="59">
        <f t="shared" si="42"/>
        <v>2746</v>
      </c>
      <c r="O193" s="59">
        <f t="shared" si="42"/>
        <v>717</v>
      </c>
      <c r="P193" s="60">
        <f t="shared" si="42"/>
        <v>108</v>
      </c>
    </row>
    <row r="196" spans="1:16" s="36" customFormat="1" ht="21" customHeight="1">
      <c r="C196" s="35"/>
      <c r="P196" s="12" t="s">
        <v>98</v>
      </c>
    </row>
  </sheetData>
  <mergeCells count="15">
    <mergeCell ref="A187:A188"/>
    <mergeCell ref="B187:O187"/>
    <mergeCell ref="A73:A74"/>
    <mergeCell ref="B73:O73"/>
    <mergeCell ref="A125:A126"/>
    <mergeCell ref="B125:O125"/>
    <mergeCell ref="A134:A135"/>
    <mergeCell ref="B134:O134"/>
    <mergeCell ref="A2:P2"/>
    <mergeCell ref="A6:A7"/>
    <mergeCell ref="B6:O6"/>
    <mergeCell ref="A64:A65"/>
    <mergeCell ref="B64:O64"/>
    <mergeCell ref="A34:A35"/>
    <mergeCell ref="B34:O34"/>
  </mergeCells>
  <conditionalFormatting sqref="B9">
    <cfRule type="expression" dxfId="99" priority="19" stopIfTrue="1">
      <formula>B9&gt;B17</formula>
    </cfRule>
    <cfRule type="expression" dxfId="98" priority="20" stopIfTrue="1">
      <formula>B9&lt;B17</formula>
    </cfRule>
  </conditionalFormatting>
  <conditionalFormatting sqref="C9:E9">
    <cfRule type="expression" dxfId="97" priority="17" stopIfTrue="1">
      <formula>C9&gt;C17</formula>
    </cfRule>
    <cfRule type="expression" dxfId="96" priority="18" stopIfTrue="1">
      <formula>C9&lt;C17</formula>
    </cfRule>
  </conditionalFormatting>
  <conditionalFormatting sqref="B10">
    <cfRule type="expression" dxfId="95" priority="15" stopIfTrue="1">
      <formula>B10&gt;B18</formula>
    </cfRule>
    <cfRule type="expression" dxfId="94" priority="16" stopIfTrue="1">
      <formula>B10&lt;B18</formula>
    </cfRule>
  </conditionalFormatting>
  <conditionalFormatting sqref="C9:O9">
    <cfRule type="expression" dxfId="93" priority="13" stopIfTrue="1">
      <formula>C9&gt;C17</formula>
    </cfRule>
    <cfRule type="expression" dxfId="92" priority="14" stopIfTrue="1">
      <formula>C9&lt;C17</formula>
    </cfRule>
  </conditionalFormatting>
  <conditionalFormatting sqref="C10:O10">
    <cfRule type="expression" dxfId="91" priority="11" stopIfTrue="1">
      <formula>C10&gt;C18</formula>
    </cfRule>
    <cfRule type="expression" dxfId="90" priority="12" stopIfTrue="1">
      <formula>C10&lt;C18</formula>
    </cfRule>
  </conditionalFormatting>
  <conditionalFormatting sqref="B37">
    <cfRule type="expression" dxfId="89" priority="9" stopIfTrue="1">
      <formula>B37&gt;B45</formula>
    </cfRule>
    <cfRule type="expression" dxfId="88" priority="10" stopIfTrue="1">
      <formula>B37&lt;B45</formula>
    </cfRule>
  </conditionalFormatting>
  <conditionalFormatting sqref="C37:E37">
    <cfRule type="expression" dxfId="87" priority="7" stopIfTrue="1">
      <formula>C37&gt;C45</formula>
    </cfRule>
    <cfRule type="expression" dxfId="86" priority="8" stopIfTrue="1">
      <formula>C37&lt;C45</formula>
    </cfRule>
  </conditionalFormatting>
  <conditionalFormatting sqref="B38">
    <cfRule type="expression" dxfId="85" priority="5" stopIfTrue="1">
      <formula>B38&gt;B46</formula>
    </cfRule>
    <cfRule type="expression" dxfId="84" priority="6" stopIfTrue="1">
      <formula>B38&lt;B46</formula>
    </cfRule>
  </conditionalFormatting>
  <conditionalFormatting sqref="C37:O37">
    <cfRule type="expression" dxfId="83" priority="3" stopIfTrue="1">
      <formula>C37&gt;C45</formula>
    </cfRule>
    <cfRule type="expression" dxfId="82" priority="4" stopIfTrue="1">
      <formula>C37&lt;C45</formula>
    </cfRule>
  </conditionalFormatting>
  <conditionalFormatting sqref="C38:O38">
    <cfRule type="expression" dxfId="81" priority="1" stopIfTrue="1">
      <formula>C38&gt;C46</formula>
    </cfRule>
    <cfRule type="expression" dxfId="8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topLeftCell="A34" zoomScale="60" zoomScaleNormal="60" workbookViewId="0">
      <selection activeCell="P57" activeCellId="5" sqref="P13:P15 P21:P23 P29:P31 P41:P43 P49:P51 P57:P59"/>
    </sheetView>
  </sheetViews>
  <sheetFormatPr defaultRowHeight="12.75"/>
  <cols>
    <col min="1" max="1" width="49.42578125" style="11" customWidth="1"/>
    <col min="2" max="16" width="10.7109375" style="11" customWidth="1"/>
    <col min="17" max="18" width="9.28515625" style="11" bestFit="1" customWidth="1"/>
    <col min="19" max="16384" width="9.140625" style="11"/>
  </cols>
  <sheetData>
    <row r="1" spans="1:33" ht="14.25">
      <c r="P1" s="8" t="s">
        <v>32</v>
      </c>
    </row>
    <row r="2" spans="1:33" s="71" customFormat="1" ht="29.25" customHeight="1">
      <c r="A2" s="219" t="s">
        <v>63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</row>
    <row r="3" spans="1:33" ht="19.5" customHeight="1">
      <c r="A3" s="9"/>
      <c r="P3" s="129"/>
    </row>
    <row r="4" spans="1:33" ht="29.25" customHeight="1">
      <c r="A4" s="91" t="s">
        <v>100</v>
      </c>
      <c r="B4" s="72"/>
      <c r="C4" s="72"/>
      <c r="D4" s="72"/>
      <c r="E4" s="72"/>
      <c r="F4" s="73"/>
      <c r="G4" s="72"/>
      <c r="H4" s="72"/>
      <c r="I4" s="72"/>
      <c r="J4" s="72"/>
      <c r="K4" s="72"/>
      <c r="L4" s="72"/>
      <c r="M4" s="72"/>
      <c r="N4" s="72"/>
      <c r="O4" s="39"/>
      <c r="P4" s="90" t="s">
        <v>81</v>
      </c>
    </row>
    <row r="5" spans="1:33" ht="23.25" customHeight="1" thickBot="1">
      <c r="P5" s="12" t="s">
        <v>28</v>
      </c>
    </row>
    <row r="6" spans="1:33" ht="16.5" customHeight="1" thickBot="1">
      <c r="A6" s="220" t="s">
        <v>38</v>
      </c>
      <c r="B6" s="222" t="s">
        <v>0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47"/>
    </row>
    <row r="7" spans="1:33" s="9" customFormat="1" ht="114" customHeight="1" thickBot="1">
      <c r="A7" s="221"/>
      <c r="B7" s="13" t="s">
        <v>1</v>
      </c>
      <c r="C7" s="14" t="s">
        <v>2</v>
      </c>
      <c r="D7" s="14" t="s">
        <v>3</v>
      </c>
      <c r="E7" s="14" t="s">
        <v>4</v>
      </c>
      <c r="F7" s="14" t="s">
        <v>5</v>
      </c>
      <c r="G7" s="14" t="s">
        <v>6</v>
      </c>
      <c r="H7" s="14" t="s">
        <v>7</v>
      </c>
      <c r="I7" s="14" t="s">
        <v>8</v>
      </c>
      <c r="J7" s="14" t="s">
        <v>9</v>
      </c>
      <c r="K7" s="14" t="s">
        <v>64</v>
      </c>
      <c r="L7" s="14" t="s">
        <v>11</v>
      </c>
      <c r="M7" s="14" t="s">
        <v>12</v>
      </c>
      <c r="N7" s="14" t="s">
        <v>14</v>
      </c>
      <c r="O7" s="45" t="s">
        <v>13</v>
      </c>
      <c r="P7" s="48" t="s">
        <v>40</v>
      </c>
      <c r="Q7" s="15"/>
      <c r="R7" s="15"/>
      <c r="S7" s="15"/>
      <c r="T7" s="16"/>
      <c r="U7" s="16"/>
      <c r="V7" s="16"/>
      <c r="W7" s="16"/>
    </row>
    <row r="8" spans="1:33" s="9" customFormat="1" ht="30" customHeight="1" thickBot="1">
      <c r="A8" s="17">
        <v>2011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46"/>
      <c r="Q8" s="15"/>
      <c r="R8" s="15"/>
      <c r="S8" s="15"/>
      <c r="T8" s="16"/>
      <c r="U8" s="16"/>
      <c r="V8" s="16"/>
      <c r="W8" s="16"/>
    </row>
    <row r="9" spans="1:33" s="36" customFormat="1" ht="30" customHeight="1">
      <c r="A9" s="19" t="s">
        <v>15</v>
      </c>
      <c r="B9" s="84">
        <v>14.43</v>
      </c>
      <c r="C9" s="28">
        <v>15.716129032258062</v>
      </c>
      <c r="D9" s="28">
        <v>15.57</v>
      </c>
      <c r="E9" s="28">
        <v>14.99</v>
      </c>
      <c r="F9" s="28">
        <v>0</v>
      </c>
      <c r="G9" s="28">
        <v>15.5</v>
      </c>
      <c r="H9" s="28">
        <v>18.146035268328379</v>
      </c>
      <c r="I9" s="28">
        <v>14.63</v>
      </c>
      <c r="J9" s="28">
        <v>17.82</v>
      </c>
      <c r="K9" s="28">
        <v>14.667</v>
      </c>
      <c r="L9" s="28">
        <v>16.624864341085274</v>
      </c>
      <c r="M9" s="28">
        <v>14.08</v>
      </c>
      <c r="N9" s="28">
        <v>16.5</v>
      </c>
      <c r="O9" s="92">
        <v>14.92</v>
      </c>
      <c r="P9" s="70">
        <f t="shared" ref="P9:P12" si="0">SUM(B9:O9)/COUNTIF(B9:O9,"&gt;0")</f>
        <v>15.66107912628244</v>
      </c>
    </row>
    <row r="10" spans="1:33" s="22" customFormat="1" ht="30" customHeight="1">
      <c r="A10" s="21" t="s">
        <v>17</v>
      </c>
      <c r="B10" s="85">
        <v>30.2</v>
      </c>
      <c r="C10" s="30">
        <v>57.84</v>
      </c>
      <c r="D10" s="30">
        <v>68.394400000000005</v>
      </c>
      <c r="E10" s="30">
        <v>66</v>
      </c>
      <c r="F10" s="30">
        <v>0</v>
      </c>
      <c r="G10" s="30">
        <v>97</v>
      </c>
      <c r="H10" s="30">
        <v>62.117999999999995</v>
      </c>
      <c r="I10" s="30">
        <v>63.05</v>
      </c>
      <c r="J10" s="30">
        <v>55</v>
      </c>
      <c r="K10" s="30">
        <v>60.72</v>
      </c>
      <c r="L10" s="30">
        <v>61.84</v>
      </c>
      <c r="M10" s="30">
        <v>62</v>
      </c>
      <c r="N10" s="30">
        <v>50</v>
      </c>
      <c r="O10" s="93">
        <v>70.900000000000006</v>
      </c>
      <c r="P10" s="41">
        <f t="shared" si="0"/>
        <v>61.927876923076923</v>
      </c>
    </row>
    <row r="11" spans="1:33" s="36" customFormat="1" ht="30" customHeight="1">
      <c r="A11" s="23" t="s">
        <v>16</v>
      </c>
      <c r="B11" s="86">
        <v>25787</v>
      </c>
      <c r="C11" s="31">
        <v>25748.685935845831</v>
      </c>
      <c r="D11" s="31">
        <v>24174</v>
      </c>
      <c r="E11" s="31">
        <v>25850</v>
      </c>
      <c r="F11" s="31">
        <v>0</v>
      </c>
      <c r="G11" s="31">
        <v>24150</v>
      </c>
      <c r="H11" s="31">
        <v>23000</v>
      </c>
      <c r="I11" s="31">
        <v>24375</v>
      </c>
      <c r="J11" s="31">
        <v>25353</v>
      </c>
      <c r="K11" s="31">
        <v>24791</v>
      </c>
      <c r="L11" s="31">
        <v>25226</v>
      </c>
      <c r="M11" s="31">
        <v>25582</v>
      </c>
      <c r="N11" s="31">
        <v>23545</v>
      </c>
      <c r="O11" s="94">
        <v>25884</v>
      </c>
      <c r="P11" s="42">
        <f t="shared" si="0"/>
        <v>24881.975841218911</v>
      </c>
    </row>
    <row r="12" spans="1:33" s="96" customFormat="1" ht="30" customHeight="1" thickBot="1">
      <c r="A12" s="24" t="s">
        <v>18</v>
      </c>
      <c r="B12" s="87">
        <v>15638</v>
      </c>
      <c r="C12" s="32">
        <v>15099.89943166653</v>
      </c>
      <c r="D12" s="32">
        <v>14187</v>
      </c>
      <c r="E12" s="32">
        <v>13590</v>
      </c>
      <c r="F12" s="32">
        <v>0</v>
      </c>
      <c r="G12" s="32">
        <v>13096</v>
      </c>
      <c r="H12" s="32">
        <v>16000</v>
      </c>
      <c r="I12" s="32">
        <v>14590</v>
      </c>
      <c r="J12" s="32">
        <v>15709</v>
      </c>
      <c r="K12" s="32">
        <v>13581</v>
      </c>
      <c r="L12" s="32">
        <v>15393</v>
      </c>
      <c r="M12" s="32">
        <v>15014</v>
      </c>
      <c r="N12" s="32">
        <v>14648</v>
      </c>
      <c r="O12" s="95">
        <v>14581</v>
      </c>
      <c r="P12" s="43">
        <f t="shared" si="0"/>
        <v>14702.069187051271</v>
      </c>
    </row>
    <row r="13" spans="1:33" s="36" customFormat="1" ht="30" customHeight="1" thickBot="1">
      <c r="A13" s="25" t="s">
        <v>65</v>
      </c>
      <c r="B13" s="26">
        <f>IF(B9=0," --- ",ROUND(12*(1/B9*B11),))</f>
        <v>21444</v>
      </c>
      <c r="C13" s="26">
        <f t="shared" ref="C13:O14" si="1">IF(C9=0," --- ",ROUND(12*(1/C9*C11),))</f>
        <v>19660</v>
      </c>
      <c r="D13" s="26">
        <f t="shared" si="1"/>
        <v>18631</v>
      </c>
      <c r="E13" s="26">
        <f t="shared" si="1"/>
        <v>20694</v>
      </c>
      <c r="F13" s="26" t="str">
        <f t="shared" si="1"/>
        <v xml:space="preserve"> --- </v>
      </c>
      <c r="G13" s="26">
        <f t="shared" si="1"/>
        <v>18697</v>
      </c>
      <c r="H13" s="26">
        <f t="shared" si="1"/>
        <v>15210</v>
      </c>
      <c r="I13" s="26">
        <f t="shared" si="1"/>
        <v>19993</v>
      </c>
      <c r="J13" s="26">
        <f t="shared" si="1"/>
        <v>17073</v>
      </c>
      <c r="K13" s="26">
        <f>IF(K9=0," --- ",ROUND(12*(1/K9*K11)+Q60,))</f>
        <v>20436</v>
      </c>
      <c r="L13" s="26">
        <f t="shared" si="1"/>
        <v>18208</v>
      </c>
      <c r="M13" s="26">
        <f t="shared" si="1"/>
        <v>21803</v>
      </c>
      <c r="N13" s="26">
        <f t="shared" si="1"/>
        <v>17124</v>
      </c>
      <c r="O13" s="97">
        <f t="shared" si="1"/>
        <v>20818</v>
      </c>
      <c r="P13" s="98">
        <f>ROUND(SUM(B13:O13)/COUNTIF(B13:O13,"&gt;0"),)</f>
        <v>19215</v>
      </c>
      <c r="Q13" s="99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99"/>
    </row>
    <row r="14" spans="1:33" s="36" customFormat="1" ht="30" customHeight="1" thickBot="1">
      <c r="A14" s="25" t="s">
        <v>66</v>
      </c>
      <c r="B14" s="88">
        <f>IF(B10=0," --- ",ROUND(12*(1/B10*B12),))</f>
        <v>6214</v>
      </c>
      <c r="C14" s="88">
        <f t="shared" si="1"/>
        <v>3133</v>
      </c>
      <c r="D14" s="88">
        <f t="shared" si="1"/>
        <v>2489</v>
      </c>
      <c r="E14" s="88">
        <f t="shared" si="1"/>
        <v>2471</v>
      </c>
      <c r="F14" s="88" t="str">
        <f t="shared" si="1"/>
        <v xml:space="preserve"> --- </v>
      </c>
      <c r="G14" s="88">
        <f t="shared" si="1"/>
        <v>1620</v>
      </c>
      <c r="H14" s="88">
        <f t="shared" si="1"/>
        <v>3091</v>
      </c>
      <c r="I14" s="88">
        <f t="shared" si="1"/>
        <v>2777</v>
      </c>
      <c r="J14" s="88">
        <f t="shared" si="1"/>
        <v>3427</v>
      </c>
      <c r="K14" s="88">
        <f t="shared" si="1"/>
        <v>2684</v>
      </c>
      <c r="L14" s="88">
        <f t="shared" si="1"/>
        <v>2987</v>
      </c>
      <c r="M14" s="88">
        <f t="shared" si="1"/>
        <v>2906</v>
      </c>
      <c r="N14" s="88">
        <f t="shared" si="1"/>
        <v>3516</v>
      </c>
      <c r="O14" s="101">
        <f t="shared" si="1"/>
        <v>2468</v>
      </c>
      <c r="P14" s="98">
        <f>ROUND(SUM(B14:O14)/COUNTIF(B14:O14,"&gt;0"),)</f>
        <v>3060</v>
      </c>
      <c r="Q14" s="99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</row>
    <row r="15" spans="1:33" s="36" customFormat="1" ht="30" customHeight="1" thickBot="1">
      <c r="A15" s="25" t="s">
        <v>67</v>
      </c>
      <c r="B15" s="88">
        <f>IF(B9=0," --- ",B13+B14)</f>
        <v>27658</v>
      </c>
      <c r="C15" s="88">
        <f t="shared" ref="C15:P15" si="2">IF(C9=0," --- ",C13+C14)</f>
        <v>22793</v>
      </c>
      <c r="D15" s="88">
        <f t="shared" si="2"/>
        <v>21120</v>
      </c>
      <c r="E15" s="88">
        <f t="shared" si="2"/>
        <v>23165</v>
      </c>
      <c r="F15" s="88" t="str">
        <f t="shared" si="2"/>
        <v xml:space="preserve"> --- </v>
      </c>
      <c r="G15" s="88">
        <f t="shared" si="2"/>
        <v>20317</v>
      </c>
      <c r="H15" s="88">
        <f t="shared" si="2"/>
        <v>18301</v>
      </c>
      <c r="I15" s="88">
        <f t="shared" si="2"/>
        <v>22770</v>
      </c>
      <c r="J15" s="88">
        <f t="shared" si="2"/>
        <v>20500</v>
      </c>
      <c r="K15" s="88">
        <f t="shared" si="2"/>
        <v>23120</v>
      </c>
      <c r="L15" s="88">
        <f t="shared" si="2"/>
        <v>21195</v>
      </c>
      <c r="M15" s="88">
        <f t="shared" si="2"/>
        <v>24709</v>
      </c>
      <c r="N15" s="88">
        <f t="shared" si="2"/>
        <v>20640</v>
      </c>
      <c r="O15" s="101">
        <f t="shared" si="2"/>
        <v>23286</v>
      </c>
      <c r="P15" s="98">
        <f t="shared" si="2"/>
        <v>22275</v>
      </c>
      <c r="Q15" s="99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</row>
    <row r="16" spans="1:33" s="9" customFormat="1" ht="30" customHeight="1" thickBot="1">
      <c r="A16" s="17">
        <v>2010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4"/>
      <c r="Q16" s="15"/>
      <c r="R16" s="15"/>
      <c r="S16" s="15"/>
      <c r="T16" s="16"/>
      <c r="U16" s="16"/>
      <c r="V16" s="16"/>
      <c r="W16" s="16"/>
    </row>
    <row r="17" spans="1:23" s="36" customFormat="1" ht="30" customHeight="1">
      <c r="A17" s="19" t="s">
        <v>15</v>
      </c>
      <c r="B17" s="133">
        <v>14.43</v>
      </c>
      <c r="C17" s="28">
        <v>15.716129032258063</v>
      </c>
      <c r="D17" s="28">
        <v>15.57</v>
      </c>
      <c r="E17" s="28">
        <v>14.99</v>
      </c>
      <c r="F17" s="28">
        <v>0</v>
      </c>
      <c r="G17" s="28">
        <v>15.5</v>
      </c>
      <c r="H17" s="28">
        <v>19.674969503797268</v>
      </c>
      <c r="I17" s="28">
        <v>14.63</v>
      </c>
      <c r="J17" s="28">
        <v>17.82</v>
      </c>
      <c r="K17" s="28">
        <v>14.978999999999999</v>
      </c>
      <c r="L17" s="28">
        <v>16.871447028423773</v>
      </c>
      <c r="M17" s="28">
        <v>14.08</v>
      </c>
      <c r="N17" s="28">
        <v>17</v>
      </c>
      <c r="O17" s="92">
        <v>15.96</v>
      </c>
      <c r="P17" s="105">
        <f t="shared" ref="P17:P20" si="3">SUM(B17:O17)/COUNTIF(B17:O17,"&gt;0")</f>
        <v>15.94011888957532</v>
      </c>
      <c r="R17" s="106"/>
      <c r="S17" s="106"/>
    </row>
    <row r="18" spans="1:23" s="22" customFormat="1" ht="30" customHeight="1">
      <c r="A18" s="21" t="s">
        <v>17</v>
      </c>
      <c r="B18" s="134">
        <v>30.2</v>
      </c>
      <c r="C18" s="30">
        <v>57.844200000000001</v>
      </c>
      <c r="D18" s="30">
        <v>68.394400000000005</v>
      </c>
      <c r="E18" s="30">
        <v>66</v>
      </c>
      <c r="F18" s="30">
        <v>0</v>
      </c>
      <c r="G18" s="30">
        <v>97</v>
      </c>
      <c r="H18" s="30">
        <v>62.117999999999995</v>
      </c>
      <c r="I18" s="30">
        <v>63.05</v>
      </c>
      <c r="J18" s="30">
        <v>55</v>
      </c>
      <c r="K18" s="30">
        <v>57.83</v>
      </c>
      <c r="L18" s="30">
        <v>60.63</v>
      </c>
      <c r="M18" s="30">
        <v>61</v>
      </c>
      <c r="N18" s="30">
        <v>62</v>
      </c>
      <c r="O18" s="93">
        <v>70.900000000000006</v>
      </c>
      <c r="P18" s="107">
        <f t="shared" si="3"/>
        <v>62.458969230769227</v>
      </c>
      <c r="R18" s="106"/>
      <c r="S18" s="106"/>
    </row>
    <row r="19" spans="1:23" s="36" customFormat="1" ht="30" customHeight="1">
      <c r="A19" s="23" t="s">
        <v>16</v>
      </c>
      <c r="B19" s="135">
        <v>25787</v>
      </c>
      <c r="C19" s="31">
        <v>26793</v>
      </c>
      <c r="D19" s="31">
        <v>24174.490760100118</v>
      </c>
      <c r="E19" s="31">
        <v>25950</v>
      </c>
      <c r="F19" s="31">
        <v>0</v>
      </c>
      <c r="G19" s="31">
        <v>24066</v>
      </c>
      <c r="H19" s="31">
        <v>23440</v>
      </c>
      <c r="I19" s="31">
        <v>25000</v>
      </c>
      <c r="J19" s="31">
        <v>25419</v>
      </c>
      <c r="K19" s="31">
        <v>25118</v>
      </c>
      <c r="L19" s="31">
        <v>25661</v>
      </c>
      <c r="M19" s="31">
        <v>25629</v>
      </c>
      <c r="N19" s="31">
        <v>23200</v>
      </c>
      <c r="O19" s="94">
        <v>25926</v>
      </c>
      <c r="P19" s="108">
        <f t="shared" si="3"/>
        <v>25089.499289238473</v>
      </c>
      <c r="R19" s="106"/>
      <c r="S19" s="106"/>
    </row>
    <row r="20" spans="1:23" s="96" customFormat="1" ht="30" customHeight="1" thickBot="1">
      <c r="A20" s="24" t="s">
        <v>18</v>
      </c>
      <c r="B20" s="136">
        <v>17493</v>
      </c>
      <c r="C20" s="32">
        <v>15698</v>
      </c>
      <c r="D20" s="32">
        <v>15093</v>
      </c>
      <c r="E20" s="32">
        <v>15100</v>
      </c>
      <c r="F20" s="32">
        <v>0</v>
      </c>
      <c r="G20" s="32">
        <v>14429</v>
      </c>
      <c r="H20" s="32">
        <v>16140</v>
      </c>
      <c r="I20" s="32">
        <v>14590</v>
      </c>
      <c r="J20" s="32">
        <v>16290</v>
      </c>
      <c r="K20" s="32">
        <v>14291</v>
      </c>
      <c r="L20" s="32">
        <v>14931</v>
      </c>
      <c r="M20" s="32">
        <v>14043</v>
      </c>
      <c r="N20" s="32">
        <v>14230</v>
      </c>
      <c r="O20" s="95">
        <v>16112</v>
      </c>
      <c r="P20" s="109">
        <f t="shared" si="3"/>
        <v>15264.615384615385</v>
      </c>
      <c r="R20" s="106"/>
      <c r="S20" s="106"/>
    </row>
    <row r="21" spans="1:23" s="96" customFormat="1" ht="30" customHeight="1" thickBot="1">
      <c r="A21" s="25" t="s">
        <v>65</v>
      </c>
      <c r="B21" s="26">
        <f>IF(B17=0," --- ",ROUND(12*(1/B17*B19),))</f>
        <v>21444</v>
      </c>
      <c r="C21" s="26">
        <f t="shared" ref="C21:O22" si="4">IF(C17=0," --- ",ROUND(12*(1/C17*C19),))</f>
        <v>20458</v>
      </c>
      <c r="D21" s="26">
        <f t="shared" si="4"/>
        <v>18632</v>
      </c>
      <c r="E21" s="26">
        <f t="shared" si="4"/>
        <v>20774</v>
      </c>
      <c r="F21" s="26" t="str">
        <f t="shared" si="4"/>
        <v xml:space="preserve"> --- </v>
      </c>
      <c r="G21" s="26">
        <f t="shared" si="4"/>
        <v>18632</v>
      </c>
      <c r="H21" s="26">
        <f t="shared" si="4"/>
        <v>14296</v>
      </c>
      <c r="I21" s="26">
        <f t="shared" si="4"/>
        <v>20506</v>
      </c>
      <c r="J21" s="26">
        <f t="shared" si="4"/>
        <v>17117</v>
      </c>
      <c r="K21" s="26">
        <f t="shared" si="4"/>
        <v>20123</v>
      </c>
      <c r="L21" s="26">
        <f t="shared" si="4"/>
        <v>18252</v>
      </c>
      <c r="M21" s="26">
        <f t="shared" si="4"/>
        <v>21843</v>
      </c>
      <c r="N21" s="26">
        <f t="shared" si="4"/>
        <v>16376</v>
      </c>
      <c r="O21" s="97">
        <f t="shared" si="4"/>
        <v>19493</v>
      </c>
      <c r="P21" s="98">
        <f>ROUND(SUM(B21:O21)/COUNTIF(B21:O21,"&gt;0"),)</f>
        <v>19073</v>
      </c>
    </row>
    <row r="22" spans="1:23" s="96" customFormat="1" ht="30" customHeight="1" thickBot="1">
      <c r="A22" s="25" t="s">
        <v>66</v>
      </c>
      <c r="B22" s="88">
        <f>IF(B18=0," --- ",ROUND(12*(1/B18*B20),))</f>
        <v>6951</v>
      </c>
      <c r="C22" s="88">
        <f t="shared" si="4"/>
        <v>3257</v>
      </c>
      <c r="D22" s="88">
        <f t="shared" si="4"/>
        <v>2648</v>
      </c>
      <c r="E22" s="88">
        <f t="shared" si="4"/>
        <v>2745</v>
      </c>
      <c r="F22" s="88" t="str">
        <f t="shared" si="4"/>
        <v xml:space="preserve"> --- </v>
      </c>
      <c r="G22" s="88">
        <f t="shared" si="4"/>
        <v>1785</v>
      </c>
      <c r="H22" s="88">
        <f t="shared" si="4"/>
        <v>3118</v>
      </c>
      <c r="I22" s="88">
        <f t="shared" si="4"/>
        <v>2777</v>
      </c>
      <c r="J22" s="88">
        <f t="shared" si="4"/>
        <v>3554</v>
      </c>
      <c r="K22" s="88">
        <f t="shared" si="4"/>
        <v>2965</v>
      </c>
      <c r="L22" s="88">
        <f t="shared" si="4"/>
        <v>2955</v>
      </c>
      <c r="M22" s="88">
        <f t="shared" si="4"/>
        <v>2763</v>
      </c>
      <c r="N22" s="88">
        <f t="shared" si="4"/>
        <v>2754</v>
      </c>
      <c r="O22" s="101">
        <f t="shared" si="4"/>
        <v>2727</v>
      </c>
      <c r="P22" s="98">
        <f>ROUND(SUM(B22:O22)/COUNTIF(B22:O22,"&gt;0"),)</f>
        <v>3154</v>
      </c>
    </row>
    <row r="23" spans="1:23" s="36" customFormat="1" ht="30" customHeight="1" thickBot="1">
      <c r="A23" s="25" t="s">
        <v>67</v>
      </c>
      <c r="B23" s="88">
        <f t="shared" ref="B23:P23" si="5">IF(B17=0," --- ",B21+B22)</f>
        <v>28395</v>
      </c>
      <c r="C23" s="88">
        <f t="shared" si="5"/>
        <v>23715</v>
      </c>
      <c r="D23" s="88">
        <f t="shared" si="5"/>
        <v>21280</v>
      </c>
      <c r="E23" s="88">
        <f t="shared" si="5"/>
        <v>23519</v>
      </c>
      <c r="F23" s="88" t="str">
        <f t="shared" si="5"/>
        <v xml:space="preserve"> --- </v>
      </c>
      <c r="G23" s="88">
        <f t="shared" si="5"/>
        <v>20417</v>
      </c>
      <c r="H23" s="88">
        <f t="shared" si="5"/>
        <v>17414</v>
      </c>
      <c r="I23" s="88">
        <f t="shared" si="5"/>
        <v>23283</v>
      </c>
      <c r="J23" s="88">
        <f t="shared" si="5"/>
        <v>20671</v>
      </c>
      <c r="K23" s="88">
        <f t="shared" si="5"/>
        <v>23088</v>
      </c>
      <c r="L23" s="88">
        <f t="shared" si="5"/>
        <v>21207</v>
      </c>
      <c r="M23" s="88">
        <f t="shared" si="5"/>
        <v>24606</v>
      </c>
      <c r="N23" s="88">
        <f t="shared" si="5"/>
        <v>19130</v>
      </c>
      <c r="O23" s="101">
        <f t="shared" si="5"/>
        <v>22220</v>
      </c>
      <c r="P23" s="98">
        <f t="shared" si="5"/>
        <v>22227</v>
      </c>
    </row>
    <row r="24" spans="1:23" s="9" customFormat="1" ht="30" customHeight="1" thickBot="1">
      <c r="A24" s="17">
        <v>2009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40"/>
      <c r="Q24" s="15"/>
      <c r="R24" s="15"/>
      <c r="S24" s="15"/>
      <c r="T24" s="16"/>
      <c r="U24" s="16"/>
      <c r="V24" s="16"/>
      <c r="W24" s="16"/>
    </row>
    <row r="25" spans="1:23" s="36" customFormat="1" ht="30" customHeight="1">
      <c r="A25" s="19" t="s">
        <v>15</v>
      </c>
      <c r="B25" s="133">
        <v>0</v>
      </c>
      <c r="C25" s="28">
        <v>15.503875968992247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17.82</v>
      </c>
      <c r="K25" s="28">
        <v>0</v>
      </c>
      <c r="L25" s="28">
        <v>16.871447028423773</v>
      </c>
      <c r="M25" s="28">
        <v>0</v>
      </c>
      <c r="N25" s="28">
        <v>0</v>
      </c>
      <c r="O25" s="92">
        <v>15.56</v>
      </c>
      <c r="P25" s="105">
        <f t="shared" ref="P25:P28" si="6">SUM(B25:O25)/COUNTIF(B25:O25,"&gt;0")</f>
        <v>16.438830749354004</v>
      </c>
      <c r="R25" s="106"/>
      <c r="S25" s="106"/>
    </row>
    <row r="26" spans="1:23" s="22" customFormat="1" ht="30" customHeight="1">
      <c r="A26" s="21" t="s">
        <v>17</v>
      </c>
      <c r="B26" s="134">
        <v>0</v>
      </c>
      <c r="C26" s="30">
        <v>56.71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55</v>
      </c>
      <c r="K26" s="30">
        <v>0</v>
      </c>
      <c r="L26" s="30">
        <v>60.63</v>
      </c>
      <c r="M26" s="30">
        <v>0</v>
      </c>
      <c r="N26" s="30">
        <v>0</v>
      </c>
      <c r="O26" s="93">
        <v>70.900000000000006</v>
      </c>
      <c r="P26" s="107">
        <f t="shared" si="6"/>
        <v>60.81</v>
      </c>
      <c r="R26" s="106"/>
      <c r="S26" s="106"/>
    </row>
    <row r="27" spans="1:23" s="36" customFormat="1" ht="30" customHeight="1">
      <c r="A27" s="23" t="s">
        <v>16</v>
      </c>
      <c r="B27" s="135">
        <v>0</v>
      </c>
      <c r="C27" s="31">
        <v>25276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24039</v>
      </c>
      <c r="K27" s="31">
        <v>0</v>
      </c>
      <c r="L27" s="31">
        <v>24505</v>
      </c>
      <c r="M27" s="31">
        <v>0</v>
      </c>
      <c r="N27" s="31">
        <v>0</v>
      </c>
      <c r="O27" s="94">
        <v>24840</v>
      </c>
      <c r="P27" s="108">
        <f t="shared" si="6"/>
        <v>24665</v>
      </c>
      <c r="R27" s="106"/>
      <c r="S27" s="106"/>
    </row>
    <row r="28" spans="1:23" s="96" customFormat="1" ht="30" customHeight="1" thickBot="1">
      <c r="A28" s="24" t="s">
        <v>18</v>
      </c>
      <c r="B28" s="136">
        <v>0</v>
      </c>
      <c r="C28" s="32">
        <v>14341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13216</v>
      </c>
      <c r="K28" s="32">
        <v>0</v>
      </c>
      <c r="L28" s="32">
        <v>13807</v>
      </c>
      <c r="M28" s="32">
        <v>0</v>
      </c>
      <c r="N28" s="32">
        <v>0</v>
      </c>
      <c r="O28" s="95">
        <v>13440</v>
      </c>
      <c r="P28" s="109">
        <f t="shared" si="6"/>
        <v>13701</v>
      </c>
      <c r="R28" s="106"/>
      <c r="S28" s="106"/>
    </row>
    <row r="29" spans="1:23" s="96" customFormat="1" ht="30" customHeight="1" thickBot="1">
      <c r="A29" s="25" t="s">
        <v>65</v>
      </c>
      <c r="B29" s="26" t="str">
        <f>IF(B25=0," --- ",ROUND(12*(1/B25*B27),))</f>
        <v xml:space="preserve"> --- </v>
      </c>
      <c r="C29" s="26">
        <f t="shared" ref="C29:O30" si="7">IF(C25=0," --- ",ROUND(12*(1/C25*C27),))</f>
        <v>19564</v>
      </c>
      <c r="D29" s="26" t="str">
        <f t="shared" si="7"/>
        <v xml:space="preserve"> --- </v>
      </c>
      <c r="E29" s="26" t="str">
        <f t="shared" si="7"/>
        <v xml:space="preserve"> --- </v>
      </c>
      <c r="F29" s="26" t="str">
        <f t="shared" si="7"/>
        <v xml:space="preserve"> --- </v>
      </c>
      <c r="G29" s="26" t="str">
        <f t="shared" si="7"/>
        <v xml:space="preserve"> --- </v>
      </c>
      <c r="H29" s="26" t="str">
        <f t="shared" si="7"/>
        <v xml:space="preserve"> --- </v>
      </c>
      <c r="I29" s="26" t="str">
        <f t="shared" si="7"/>
        <v xml:space="preserve"> --- </v>
      </c>
      <c r="J29" s="26">
        <f t="shared" si="7"/>
        <v>16188</v>
      </c>
      <c r="K29" s="26" t="str">
        <f t="shared" si="7"/>
        <v xml:space="preserve"> --- </v>
      </c>
      <c r="L29" s="26">
        <f t="shared" si="7"/>
        <v>17429</v>
      </c>
      <c r="M29" s="26" t="str">
        <f t="shared" si="7"/>
        <v xml:space="preserve"> --- </v>
      </c>
      <c r="N29" s="26" t="str">
        <f t="shared" si="7"/>
        <v xml:space="preserve"> --- </v>
      </c>
      <c r="O29" s="97">
        <f t="shared" si="7"/>
        <v>19157</v>
      </c>
      <c r="P29" s="98">
        <f>ROUND(SUM(B29:O29)/COUNTIF(B29:O29,"&gt;0"),)</f>
        <v>18085</v>
      </c>
    </row>
    <row r="30" spans="1:23" s="96" customFormat="1" ht="30" customHeight="1" thickBot="1">
      <c r="A30" s="25" t="s">
        <v>66</v>
      </c>
      <c r="B30" s="88" t="str">
        <f>IF(B26=0," --- ",ROUND(12*(1/B26*B28),))</f>
        <v xml:space="preserve"> --- </v>
      </c>
      <c r="C30" s="88">
        <f t="shared" si="7"/>
        <v>3035</v>
      </c>
      <c r="D30" s="88" t="str">
        <f t="shared" si="7"/>
        <v xml:space="preserve"> --- </v>
      </c>
      <c r="E30" s="88" t="str">
        <f t="shared" si="7"/>
        <v xml:space="preserve"> --- </v>
      </c>
      <c r="F30" s="88" t="str">
        <f t="shared" si="7"/>
        <v xml:space="preserve"> --- </v>
      </c>
      <c r="G30" s="88" t="str">
        <f t="shared" si="7"/>
        <v xml:space="preserve"> --- </v>
      </c>
      <c r="H30" s="88" t="str">
        <f t="shared" si="7"/>
        <v xml:space="preserve"> --- </v>
      </c>
      <c r="I30" s="88" t="str">
        <f t="shared" si="7"/>
        <v xml:space="preserve"> --- </v>
      </c>
      <c r="J30" s="88">
        <f t="shared" si="7"/>
        <v>2883</v>
      </c>
      <c r="K30" s="88" t="str">
        <f t="shared" si="7"/>
        <v xml:space="preserve"> --- </v>
      </c>
      <c r="L30" s="88">
        <f t="shared" si="7"/>
        <v>2733</v>
      </c>
      <c r="M30" s="88" t="str">
        <f t="shared" si="7"/>
        <v xml:space="preserve"> --- </v>
      </c>
      <c r="N30" s="88" t="str">
        <f t="shared" si="7"/>
        <v xml:space="preserve"> --- </v>
      </c>
      <c r="O30" s="101">
        <f t="shared" si="7"/>
        <v>2275</v>
      </c>
      <c r="P30" s="98">
        <f>ROUND(SUM(B30:O30)/COUNTIF(B30:O30,"&gt;0"),)</f>
        <v>2732</v>
      </c>
    </row>
    <row r="31" spans="1:23" s="36" customFormat="1" ht="30" customHeight="1" thickBot="1">
      <c r="A31" s="25" t="s">
        <v>67</v>
      </c>
      <c r="B31" s="88" t="str">
        <f t="shared" ref="B31:P31" si="8">IF(B25=0," --- ",B29+B30)</f>
        <v xml:space="preserve"> --- </v>
      </c>
      <c r="C31" s="88">
        <f t="shared" si="8"/>
        <v>22599</v>
      </c>
      <c r="D31" s="88" t="str">
        <f t="shared" si="8"/>
        <v xml:space="preserve"> --- </v>
      </c>
      <c r="E31" s="88" t="str">
        <f t="shared" si="8"/>
        <v xml:space="preserve"> --- </v>
      </c>
      <c r="F31" s="88" t="str">
        <f t="shared" si="8"/>
        <v xml:space="preserve"> --- </v>
      </c>
      <c r="G31" s="88" t="str">
        <f t="shared" si="8"/>
        <v xml:space="preserve"> --- </v>
      </c>
      <c r="H31" s="88" t="str">
        <f t="shared" si="8"/>
        <v xml:space="preserve"> --- </v>
      </c>
      <c r="I31" s="88" t="str">
        <f t="shared" si="8"/>
        <v xml:space="preserve"> --- </v>
      </c>
      <c r="J31" s="88">
        <f t="shared" si="8"/>
        <v>19071</v>
      </c>
      <c r="K31" s="88" t="str">
        <f t="shared" si="8"/>
        <v xml:space="preserve"> --- </v>
      </c>
      <c r="L31" s="88">
        <f t="shared" si="8"/>
        <v>20162</v>
      </c>
      <c r="M31" s="88" t="str">
        <f t="shared" si="8"/>
        <v xml:space="preserve"> --- </v>
      </c>
      <c r="N31" s="88" t="str">
        <f t="shared" si="8"/>
        <v xml:space="preserve"> --- </v>
      </c>
      <c r="O31" s="101">
        <f t="shared" si="8"/>
        <v>21432</v>
      </c>
      <c r="P31" s="98">
        <f t="shared" si="8"/>
        <v>20817</v>
      </c>
    </row>
    <row r="32" spans="1:23" s="36" customFormat="1" ht="19.5" customHeight="1">
      <c r="A32" s="38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49"/>
    </row>
    <row r="33" spans="1:33" s="36" customFormat="1" ht="19.5" customHeight="1" thickBot="1">
      <c r="A33" s="38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12" t="s">
        <v>29</v>
      </c>
    </row>
    <row r="34" spans="1:33" ht="16.5" customHeight="1" thickBot="1">
      <c r="A34" s="220" t="s">
        <v>39</v>
      </c>
      <c r="B34" s="222" t="s">
        <v>0</v>
      </c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47"/>
    </row>
    <row r="35" spans="1:33" s="9" customFormat="1" ht="114" customHeight="1" thickBot="1">
      <c r="A35" s="221"/>
      <c r="B35" s="13" t="s">
        <v>1</v>
      </c>
      <c r="C35" s="14" t="s">
        <v>2</v>
      </c>
      <c r="D35" s="14" t="s">
        <v>3</v>
      </c>
      <c r="E35" s="14" t="s">
        <v>4</v>
      </c>
      <c r="F35" s="14" t="s">
        <v>5</v>
      </c>
      <c r="G35" s="14" t="s">
        <v>6</v>
      </c>
      <c r="H35" s="14" t="s">
        <v>7</v>
      </c>
      <c r="I35" s="14" t="s">
        <v>8</v>
      </c>
      <c r="J35" s="14" t="s">
        <v>9</v>
      </c>
      <c r="K35" s="14" t="s">
        <v>10</v>
      </c>
      <c r="L35" s="14" t="s">
        <v>11</v>
      </c>
      <c r="M35" s="14" t="s">
        <v>12</v>
      </c>
      <c r="N35" s="14" t="s">
        <v>14</v>
      </c>
      <c r="O35" s="45" t="s">
        <v>13</v>
      </c>
      <c r="P35" s="48" t="s">
        <v>40</v>
      </c>
      <c r="Q35" s="15"/>
      <c r="R35" s="15"/>
      <c r="S35" s="15"/>
      <c r="T35" s="16"/>
      <c r="U35" s="16"/>
      <c r="V35" s="16"/>
      <c r="W35" s="16"/>
    </row>
    <row r="36" spans="1:33" s="9" customFormat="1" ht="30" customHeight="1" thickBot="1">
      <c r="A36" s="17">
        <v>2011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46"/>
      <c r="Q36" s="15"/>
      <c r="R36" s="15"/>
      <c r="S36" s="15"/>
      <c r="T36" s="16"/>
      <c r="U36" s="16"/>
      <c r="V36" s="16"/>
      <c r="W36" s="16"/>
    </row>
    <row r="37" spans="1:33" s="36" customFormat="1" ht="30" customHeight="1">
      <c r="A37" s="19" t="s">
        <v>15</v>
      </c>
      <c r="B37" s="84">
        <v>14.43</v>
      </c>
      <c r="C37" s="28">
        <v>25.2</v>
      </c>
      <c r="D37" s="28">
        <v>16.78</v>
      </c>
      <c r="E37" s="28">
        <v>25</v>
      </c>
      <c r="F37" s="28">
        <v>0</v>
      </c>
      <c r="G37" s="28">
        <v>25.66</v>
      </c>
      <c r="H37" s="28">
        <v>30.032141049934786</v>
      </c>
      <c r="I37" s="28">
        <v>25.66</v>
      </c>
      <c r="J37" s="28">
        <v>26.94</v>
      </c>
      <c r="K37" s="28">
        <v>24.036999999999999</v>
      </c>
      <c r="L37" s="28">
        <v>27.39130434782609</v>
      </c>
      <c r="M37" s="28">
        <v>27.47</v>
      </c>
      <c r="N37" s="28">
        <v>35</v>
      </c>
      <c r="O37" s="92">
        <v>29.81</v>
      </c>
      <c r="P37" s="70">
        <f t="shared" ref="P37:P40" si="9">SUM(B37:O37)/COUNTIF(B37:O37,"&gt;0")</f>
        <v>25.646957338289294</v>
      </c>
    </row>
    <row r="38" spans="1:33" s="22" customFormat="1" ht="30" customHeight="1">
      <c r="A38" s="21" t="s">
        <v>17</v>
      </c>
      <c r="B38" s="85">
        <v>30.2</v>
      </c>
      <c r="C38" s="30">
        <v>34.3842</v>
      </c>
      <c r="D38" s="30">
        <v>40.467400000000005</v>
      </c>
      <c r="E38" s="30">
        <v>41.6</v>
      </c>
      <c r="F38" s="30">
        <v>0</v>
      </c>
      <c r="G38" s="30">
        <v>31.1</v>
      </c>
      <c r="H38" s="30">
        <v>39.724460999999998</v>
      </c>
      <c r="I38" s="30">
        <v>37.83</v>
      </c>
      <c r="J38" s="30">
        <v>40</v>
      </c>
      <c r="K38" s="30">
        <v>41.36</v>
      </c>
      <c r="L38" s="30">
        <v>40.53</v>
      </c>
      <c r="M38" s="30">
        <v>37</v>
      </c>
      <c r="N38" s="30">
        <v>50</v>
      </c>
      <c r="O38" s="93">
        <v>54.1</v>
      </c>
      <c r="P38" s="41">
        <f t="shared" si="9"/>
        <v>39.868927769230773</v>
      </c>
    </row>
    <row r="39" spans="1:33" s="36" customFormat="1" ht="30" customHeight="1">
      <c r="A39" s="23" t="s">
        <v>16</v>
      </c>
      <c r="B39" s="86">
        <v>21634</v>
      </c>
      <c r="C39" s="31">
        <v>21411.412129863129</v>
      </c>
      <c r="D39" s="31">
        <v>20509</v>
      </c>
      <c r="E39" s="31">
        <v>22610</v>
      </c>
      <c r="F39" s="31">
        <v>0</v>
      </c>
      <c r="G39" s="31">
        <v>20792</v>
      </c>
      <c r="H39" s="31">
        <v>23000</v>
      </c>
      <c r="I39" s="31">
        <v>21085</v>
      </c>
      <c r="J39" s="31">
        <v>21003</v>
      </c>
      <c r="K39" s="31">
        <v>20759</v>
      </c>
      <c r="L39" s="31">
        <v>21582</v>
      </c>
      <c r="M39" s="31">
        <v>22082</v>
      </c>
      <c r="N39" s="31">
        <v>20638</v>
      </c>
      <c r="O39" s="94">
        <v>21766</v>
      </c>
      <c r="P39" s="42">
        <f t="shared" si="9"/>
        <v>21451.647086912551</v>
      </c>
    </row>
    <row r="40" spans="1:33" s="96" customFormat="1" ht="30" customHeight="1" thickBot="1">
      <c r="A40" s="24" t="s">
        <v>18</v>
      </c>
      <c r="B40" s="87">
        <v>15638</v>
      </c>
      <c r="C40" s="32">
        <v>15099.89943166653</v>
      </c>
      <c r="D40" s="32">
        <v>14187</v>
      </c>
      <c r="E40" s="32">
        <v>13590</v>
      </c>
      <c r="F40" s="32">
        <v>0</v>
      </c>
      <c r="G40" s="32">
        <v>13096</v>
      </c>
      <c r="H40" s="32">
        <v>16000</v>
      </c>
      <c r="I40" s="32">
        <v>14780</v>
      </c>
      <c r="J40" s="32">
        <v>15709</v>
      </c>
      <c r="K40" s="32">
        <v>13581</v>
      </c>
      <c r="L40" s="32">
        <v>15393</v>
      </c>
      <c r="M40" s="32">
        <v>15014</v>
      </c>
      <c r="N40" s="32">
        <v>14648</v>
      </c>
      <c r="O40" s="95">
        <v>14581</v>
      </c>
      <c r="P40" s="43">
        <f t="shared" si="9"/>
        <v>14716.684571666656</v>
      </c>
    </row>
    <row r="41" spans="1:33" s="36" customFormat="1" ht="30" customHeight="1" thickBot="1">
      <c r="A41" s="25" t="s">
        <v>65</v>
      </c>
      <c r="B41" s="26">
        <f>IF(B37=0," --- ",ROUND(12*(1/B37*B39),))</f>
        <v>17991</v>
      </c>
      <c r="C41" s="26">
        <f t="shared" ref="C41:O42" si="10">IF(C37=0," --- ",ROUND(12*(1/C37*C39),))</f>
        <v>10196</v>
      </c>
      <c r="D41" s="26">
        <f t="shared" si="10"/>
        <v>14667</v>
      </c>
      <c r="E41" s="26">
        <f t="shared" si="10"/>
        <v>10853</v>
      </c>
      <c r="F41" s="26" t="str">
        <f t="shared" si="10"/>
        <v xml:space="preserve"> --- </v>
      </c>
      <c r="G41" s="26">
        <f t="shared" si="10"/>
        <v>9723</v>
      </c>
      <c r="H41" s="26">
        <f t="shared" si="10"/>
        <v>9190</v>
      </c>
      <c r="I41" s="26">
        <f t="shared" si="10"/>
        <v>9860</v>
      </c>
      <c r="J41" s="26">
        <f t="shared" si="10"/>
        <v>9355</v>
      </c>
      <c r="K41" s="26">
        <f>IF(K37=0," --- ",ROUND(12*(1/K37*K39),))</f>
        <v>10364</v>
      </c>
      <c r="L41" s="26">
        <f t="shared" ref="L41:O41" si="11">IF(L37=0," --- ",ROUND(12*(1/L37*L39),))</f>
        <v>9455</v>
      </c>
      <c r="M41" s="26">
        <f t="shared" si="11"/>
        <v>9646</v>
      </c>
      <c r="N41" s="26">
        <f t="shared" si="11"/>
        <v>7076</v>
      </c>
      <c r="O41" s="97">
        <f t="shared" si="11"/>
        <v>8762</v>
      </c>
      <c r="P41" s="98">
        <f>ROUND(SUM(B41:O41)/COUNTIF(B41:O41,"&gt;0"),)</f>
        <v>10549</v>
      </c>
      <c r="Q41" s="99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99"/>
    </row>
    <row r="42" spans="1:33" s="36" customFormat="1" ht="30" customHeight="1" thickBot="1">
      <c r="A42" s="25" t="s">
        <v>66</v>
      </c>
      <c r="B42" s="88">
        <f>IF(B38=0," --- ",ROUND(12*(1/B38*B40),))</f>
        <v>6214</v>
      </c>
      <c r="C42" s="88">
        <f t="shared" si="10"/>
        <v>5270</v>
      </c>
      <c r="D42" s="88">
        <f t="shared" si="10"/>
        <v>4207</v>
      </c>
      <c r="E42" s="88">
        <f t="shared" si="10"/>
        <v>3920</v>
      </c>
      <c r="F42" s="88" t="str">
        <f t="shared" si="10"/>
        <v xml:space="preserve"> --- </v>
      </c>
      <c r="G42" s="88">
        <f t="shared" si="10"/>
        <v>5053</v>
      </c>
      <c r="H42" s="88">
        <f t="shared" si="10"/>
        <v>4833</v>
      </c>
      <c r="I42" s="88">
        <f t="shared" si="10"/>
        <v>4688</v>
      </c>
      <c r="J42" s="88">
        <f t="shared" si="10"/>
        <v>4713</v>
      </c>
      <c r="K42" s="88">
        <f t="shared" si="10"/>
        <v>3940</v>
      </c>
      <c r="L42" s="88">
        <f t="shared" si="10"/>
        <v>4558</v>
      </c>
      <c r="M42" s="88">
        <f t="shared" si="10"/>
        <v>4869</v>
      </c>
      <c r="N42" s="88">
        <f t="shared" si="10"/>
        <v>3516</v>
      </c>
      <c r="O42" s="101">
        <f t="shared" si="10"/>
        <v>3234</v>
      </c>
      <c r="P42" s="98">
        <f>ROUND(SUM(B42:O42)/COUNTIF(B42:O42,"&gt;0"),)</f>
        <v>4540</v>
      </c>
      <c r="Q42" s="99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</row>
    <row r="43" spans="1:33" s="36" customFormat="1" ht="30" customHeight="1" thickBot="1">
      <c r="A43" s="25" t="s">
        <v>67</v>
      </c>
      <c r="B43" s="88">
        <f>IF(B37=0," --- ",B41+B42)</f>
        <v>24205</v>
      </c>
      <c r="C43" s="88">
        <f t="shared" ref="C43:P43" si="12">IF(C37=0," --- ",C41+C42)</f>
        <v>15466</v>
      </c>
      <c r="D43" s="88">
        <f t="shared" si="12"/>
        <v>18874</v>
      </c>
      <c r="E43" s="88">
        <f t="shared" si="12"/>
        <v>14773</v>
      </c>
      <c r="F43" s="88" t="str">
        <f t="shared" si="12"/>
        <v xml:space="preserve"> --- </v>
      </c>
      <c r="G43" s="88">
        <f t="shared" si="12"/>
        <v>14776</v>
      </c>
      <c r="H43" s="88">
        <f t="shared" si="12"/>
        <v>14023</v>
      </c>
      <c r="I43" s="88">
        <f t="shared" si="12"/>
        <v>14548</v>
      </c>
      <c r="J43" s="88">
        <f t="shared" si="12"/>
        <v>14068</v>
      </c>
      <c r="K43" s="88">
        <f t="shared" si="12"/>
        <v>14304</v>
      </c>
      <c r="L43" s="88">
        <f t="shared" si="12"/>
        <v>14013</v>
      </c>
      <c r="M43" s="88">
        <f t="shared" si="12"/>
        <v>14515</v>
      </c>
      <c r="N43" s="88">
        <f t="shared" si="12"/>
        <v>10592</v>
      </c>
      <c r="O43" s="101">
        <f t="shared" si="12"/>
        <v>11996</v>
      </c>
      <c r="P43" s="98">
        <f t="shared" si="12"/>
        <v>15089</v>
      </c>
      <c r="Q43" s="99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</row>
    <row r="44" spans="1:33" s="9" customFormat="1" ht="30" customHeight="1" thickBot="1">
      <c r="A44" s="17">
        <v>2010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4"/>
      <c r="Q44" s="15"/>
      <c r="R44" s="15"/>
      <c r="S44" s="15"/>
      <c r="T44" s="16"/>
      <c r="U44" s="16"/>
      <c r="V44" s="16"/>
      <c r="W44" s="16"/>
    </row>
    <row r="45" spans="1:33" s="36" customFormat="1" ht="30" customHeight="1">
      <c r="A45" s="19" t="s">
        <v>15</v>
      </c>
      <c r="B45" s="133">
        <v>14.43</v>
      </c>
      <c r="C45" s="28">
        <v>25.2</v>
      </c>
      <c r="D45" s="28">
        <v>16.78</v>
      </c>
      <c r="E45" s="28">
        <v>25</v>
      </c>
      <c r="F45" s="28">
        <v>0</v>
      </c>
      <c r="G45" s="28">
        <v>25.66</v>
      </c>
      <c r="H45" s="28">
        <v>32.562565351259629</v>
      </c>
      <c r="I45" s="28">
        <v>25.66</v>
      </c>
      <c r="J45" s="28">
        <v>26.94</v>
      </c>
      <c r="K45" s="28">
        <v>24.547999999999998</v>
      </c>
      <c r="L45" s="28">
        <v>27.797576621525305</v>
      </c>
      <c r="M45" s="28">
        <v>27.47</v>
      </c>
      <c r="N45" s="28">
        <v>27.4</v>
      </c>
      <c r="O45" s="92">
        <v>30.35</v>
      </c>
      <c r="P45" s="105">
        <f t="shared" ref="P45:P48" si="13">SUM(B45:O45)/COUNTIF(B45:O45,"&gt;0")</f>
        <v>25.369087844060381</v>
      </c>
      <c r="R45" s="106"/>
      <c r="S45" s="106"/>
    </row>
    <row r="46" spans="1:33" s="22" customFormat="1" ht="30" customHeight="1">
      <c r="A46" s="21" t="s">
        <v>17</v>
      </c>
      <c r="B46" s="134">
        <v>30.2</v>
      </c>
      <c r="C46" s="30">
        <v>34.3842</v>
      </c>
      <c r="D46" s="30">
        <v>40.467400000000005</v>
      </c>
      <c r="E46" s="30">
        <v>41.6</v>
      </c>
      <c r="F46" s="30">
        <v>0</v>
      </c>
      <c r="G46" s="30">
        <v>31.1</v>
      </c>
      <c r="H46" s="30">
        <v>39.724460999999998</v>
      </c>
      <c r="I46" s="30">
        <v>37.83</v>
      </c>
      <c r="J46" s="30">
        <v>40</v>
      </c>
      <c r="K46" s="30">
        <v>39.39</v>
      </c>
      <c r="L46" s="30">
        <v>39.74</v>
      </c>
      <c r="M46" s="30">
        <v>37</v>
      </c>
      <c r="N46" s="30">
        <v>42</v>
      </c>
      <c r="O46" s="93">
        <v>54.1</v>
      </c>
      <c r="P46" s="107">
        <f t="shared" si="13"/>
        <v>39.041235461538463</v>
      </c>
      <c r="R46" s="106"/>
      <c r="S46" s="106"/>
    </row>
    <row r="47" spans="1:33" s="36" customFormat="1" ht="30" customHeight="1">
      <c r="A47" s="23" t="s">
        <v>16</v>
      </c>
      <c r="B47" s="135">
        <v>21634</v>
      </c>
      <c r="C47" s="31">
        <v>21947</v>
      </c>
      <c r="D47" s="31">
        <v>20508.533174560205</v>
      </c>
      <c r="E47" s="31">
        <v>22700</v>
      </c>
      <c r="F47" s="31">
        <v>0</v>
      </c>
      <c r="G47" s="31">
        <v>20221</v>
      </c>
      <c r="H47" s="31">
        <v>23440</v>
      </c>
      <c r="I47" s="31">
        <v>21626</v>
      </c>
      <c r="J47" s="31">
        <v>21574</v>
      </c>
      <c r="K47" s="31">
        <v>21200</v>
      </c>
      <c r="L47" s="31">
        <v>21874</v>
      </c>
      <c r="M47" s="31">
        <v>22072</v>
      </c>
      <c r="N47" s="31">
        <v>20725</v>
      </c>
      <c r="O47" s="94">
        <v>21875</v>
      </c>
      <c r="P47" s="108">
        <f t="shared" si="13"/>
        <v>21645.887167273861</v>
      </c>
      <c r="R47" s="106"/>
      <c r="S47" s="106"/>
    </row>
    <row r="48" spans="1:33" s="96" customFormat="1" ht="30" customHeight="1" thickBot="1">
      <c r="A48" s="24" t="s">
        <v>18</v>
      </c>
      <c r="B48" s="136">
        <v>17493</v>
      </c>
      <c r="C48" s="32">
        <v>15698</v>
      </c>
      <c r="D48" s="32">
        <v>15093</v>
      </c>
      <c r="E48" s="32">
        <v>15100</v>
      </c>
      <c r="F48" s="32">
        <v>0</v>
      </c>
      <c r="G48" s="32">
        <v>14429</v>
      </c>
      <c r="H48" s="32">
        <v>16140</v>
      </c>
      <c r="I48" s="32">
        <v>14780</v>
      </c>
      <c r="J48" s="32">
        <v>16290</v>
      </c>
      <c r="K48" s="32">
        <v>14291</v>
      </c>
      <c r="L48" s="32">
        <v>14931</v>
      </c>
      <c r="M48" s="32">
        <v>14043</v>
      </c>
      <c r="N48" s="32">
        <v>14230</v>
      </c>
      <c r="O48" s="95">
        <v>16112</v>
      </c>
      <c r="P48" s="109">
        <f t="shared" si="13"/>
        <v>15279.23076923077</v>
      </c>
      <c r="R48" s="106"/>
      <c r="S48" s="106"/>
    </row>
    <row r="49" spans="1:23" s="96" customFormat="1" ht="30" customHeight="1" thickBot="1">
      <c r="A49" s="25" t="s">
        <v>65</v>
      </c>
      <c r="B49" s="26">
        <f>IF(B45=0," --- ",ROUND(12*(1/B45*B47),))</f>
        <v>17991</v>
      </c>
      <c r="C49" s="26">
        <f t="shared" ref="C49:O50" si="14">IF(C45=0," --- ",ROUND(12*(1/C45*C47),))</f>
        <v>10451</v>
      </c>
      <c r="D49" s="26">
        <f t="shared" si="14"/>
        <v>14666</v>
      </c>
      <c r="E49" s="26">
        <f t="shared" si="14"/>
        <v>10896</v>
      </c>
      <c r="F49" s="26" t="str">
        <f t="shared" si="14"/>
        <v xml:space="preserve"> --- </v>
      </c>
      <c r="G49" s="26">
        <f t="shared" si="14"/>
        <v>9456</v>
      </c>
      <c r="H49" s="26">
        <f t="shared" si="14"/>
        <v>8638</v>
      </c>
      <c r="I49" s="26">
        <f t="shared" si="14"/>
        <v>10113</v>
      </c>
      <c r="J49" s="26">
        <f t="shared" si="14"/>
        <v>9610</v>
      </c>
      <c r="K49" s="26">
        <f t="shared" si="14"/>
        <v>10363</v>
      </c>
      <c r="L49" s="26">
        <f t="shared" si="14"/>
        <v>9443</v>
      </c>
      <c r="M49" s="26">
        <f t="shared" si="14"/>
        <v>9642</v>
      </c>
      <c r="N49" s="26">
        <f t="shared" si="14"/>
        <v>9077</v>
      </c>
      <c r="O49" s="97">
        <f t="shared" si="14"/>
        <v>8649</v>
      </c>
      <c r="P49" s="98">
        <f>ROUND(SUM(B49:O49)/COUNTIF(B49:O49,"&gt;0"),)</f>
        <v>10692</v>
      </c>
    </row>
    <row r="50" spans="1:23" s="96" customFormat="1" ht="30" customHeight="1" thickBot="1">
      <c r="A50" s="25" t="s">
        <v>66</v>
      </c>
      <c r="B50" s="88">
        <f>IF(B46=0," --- ",ROUND(12*(1/B46*B48),))</f>
        <v>6951</v>
      </c>
      <c r="C50" s="88">
        <f t="shared" si="14"/>
        <v>5479</v>
      </c>
      <c r="D50" s="88">
        <f t="shared" si="14"/>
        <v>4476</v>
      </c>
      <c r="E50" s="88">
        <f t="shared" si="14"/>
        <v>4356</v>
      </c>
      <c r="F50" s="88" t="str">
        <f t="shared" si="14"/>
        <v xml:space="preserve"> --- </v>
      </c>
      <c r="G50" s="88">
        <f t="shared" si="14"/>
        <v>5567</v>
      </c>
      <c r="H50" s="88">
        <f t="shared" si="14"/>
        <v>4876</v>
      </c>
      <c r="I50" s="88">
        <f t="shared" si="14"/>
        <v>4688</v>
      </c>
      <c r="J50" s="88">
        <f t="shared" si="14"/>
        <v>4887</v>
      </c>
      <c r="K50" s="88">
        <f t="shared" si="14"/>
        <v>4354</v>
      </c>
      <c r="L50" s="88">
        <f t="shared" si="14"/>
        <v>4509</v>
      </c>
      <c r="M50" s="88">
        <f t="shared" si="14"/>
        <v>4554</v>
      </c>
      <c r="N50" s="88">
        <f t="shared" si="14"/>
        <v>4066</v>
      </c>
      <c r="O50" s="101">
        <f t="shared" si="14"/>
        <v>3574</v>
      </c>
      <c r="P50" s="98">
        <f>ROUND(SUM(B50:O50)/COUNTIF(B50:O50,"&gt;0"),)</f>
        <v>4795</v>
      </c>
    </row>
    <row r="51" spans="1:23" s="36" customFormat="1" ht="30" customHeight="1" thickBot="1">
      <c r="A51" s="25" t="s">
        <v>67</v>
      </c>
      <c r="B51" s="88">
        <f t="shared" ref="B51:P51" si="15">IF(B45=0," --- ",B49+B50)</f>
        <v>24942</v>
      </c>
      <c r="C51" s="88">
        <f t="shared" si="15"/>
        <v>15930</v>
      </c>
      <c r="D51" s="88">
        <f t="shared" si="15"/>
        <v>19142</v>
      </c>
      <c r="E51" s="88">
        <f t="shared" si="15"/>
        <v>15252</v>
      </c>
      <c r="F51" s="88" t="str">
        <f t="shared" si="15"/>
        <v xml:space="preserve"> --- </v>
      </c>
      <c r="G51" s="88">
        <f t="shared" si="15"/>
        <v>15023</v>
      </c>
      <c r="H51" s="88">
        <f t="shared" si="15"/>
        <v>13514</v>
      </c>
      <c r="I51" s="88">
        <f t="shared" si="15"/>
        <v>14801</v>
      </c>
      <c r="J51" s="88">
        <f t="shared" si="15"/>
        <v>14497</v>
      </c>
      <c r="K51" s="88">
        <f t="shared" si="15"/>
        <v>14717</v>
      </c>
      <c r="L51" s="88">
        <f t="shared" si="15"/>
        <v>13952</v>
      </c>
      <c r="M51" s="88">
        <f t="shared" si="15"/>
        <v>14196</v>
      </c>
      <c r="N51" s="88">
        <f t="shared" si="15"/>
        <v>13143</v>
      </c>
      <c r="O51" s="101">
        <f t="shared" si="15"/>
        <v>12223</v>
      </c>
      <c r="P51" s="98">
        <f t="shared" si="15"/>
        <v>15487</v>
      </c>
    </row>
    <row r="52" spans="1:23" s="9" customFormat="1" ht="30" customHeight="1" thickBot="1">
      <c r="A52" s="17">
        <v>2009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40"/>
      <c r="Q52" s="15"/>
      <c r="R52" s="15"/>
      <c r="S52" s="15"/>
      <c r="T52" s="16"/>
      <c r="U52" s="16"/>
      <c r="V52" s="16"/>
      <c r="W52" s="16"/>
    </row>
    <row r="53" spans="1:23" s="36" customFormat="1" ht="30" customHeight="1">
      <c r="A53" s="19" t="s">
        <v>15</v>
      </c>
      <c r="B53" s="133">
        <v>0</v>
      </c>
      <c r="C53" s="28">
        <v>25.659301496792587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26.94</v>
      </c>
      <c r="K53" s="28">
        <v>0</v>
      </c>
      <c r="L53" s="28">
        <v>27.797576621525305</v>
      </c>
      <c r="M53" s="28">
        <v>0</v>
      </c>
      <c r="N53" s="28">
        <v>0</v>
      </c>
      <c r="O53" s="92">
        <v>25.73</v>
      </c>
      <c r="P53" s="105">
        <f t="shared" ref="P53:P56" si="16">SUM(B53:O53)/COUNTIF(B53:O53,"&gt;0")</f>
        <v>26.531719529579476</v>
      </c>
      <c r="R53" s="106"/>
      <c r="S53" s="106"/>
    </row>
    <row r="54" spans="1:23" s="22" customFormat="1" ht="30" customHeight="1">
      <c r="A54" s="21" t="s">
        <v>17</v>
      </c>
      <c r="B54" s="134">
        <v>0</v>
      </c>
      <c r="C54" s="30">
        <v>33.71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40</v>
      </c>
      <c r="K54" s="30">
        <v>0</v>
      </c>
      <c r="L54" s="30">
        <v>39.74</v>
      </c>
      <c r="M54" s="30">
        <v>0</v>
      </c>
      <c r="N54" s="30">
        <v>0</v>
      </c>
      <c r="O54" s="93">
        <v>54.1</v>
      </c>
      <c r="P54" s="107">
        <f t="shared" si="16"/>
        <v>41.887500000000003</v>
      </c>
      <c r="R54" s="106"/>
      <c r="S54" s="106"/>
    </row>
    <row r="55" spans="1:23" s="36" customFormat="1" ht="30" customHeight="1">
      <c r="A55" s="23" t="s">
        <v>16</v>
      </c>
      <c r="B55" s="135">
        <v>0</v>
      </c>
      <c r="C55" s="31">
        <v>20705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21162</v>
      </c>
      <c r="K55" s="31">
        <v>0</v>
      </c>
      <c r="L55" s="31">
        <v>20994</v>
      </c>
      <c r="M55" s="31">
        <v>0</v>
      </c>
      <c r="N55" s="31">
        <v>0</v>
      </c>
      <c r="O55" s="94">
        <v>20290</v>
      </c>
      <c r="P55" s="108">
        <f t="shared" si="16"/>
        <v>20787.75</v>
      </c>
      <c r="R55" s="106"/>
      <c r="S55" s="106"/>
    </row>
    <row r="56" spans="1:23" s="96" customFormat="1" ht="30" customHeight="1" thickBot="1">
      <c r="A56" s="24" t="s">
        <v>18</v>
      </c>
      <c r="B56" s="136">
        <v>0</v>
      </c>
      <c r="C56" s="32">
        <v>14341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13216</v>
      </c>
      <c r="K56" s="32">
        <v>0</v>
      </c>
      <c r="L56" s="32">
        <v>13807</v>
      </c>
      <c r="M56" s="32">
        <v>0</v>
      </c>
      <c r="N56" s="32">
        <v>0</v>
      </c>
      <c r="O56" s="95">
        <v>13440</v>
      </c>
      <c r="P56" s="109">
        <f t="shared" si="16"/>
        <v>13701</v>
      </c>
      <c r="R56" s="106"/>
      <c r="S56" s="106"/>
    </row>
    <row r="57" spans="1:23" s="96" customFormat="1" ht="30" customHeight="1" thickBot="1">
      <c r="A57" s="25" t="s">
        <v>65</v>
      </c>
      <c r="B57" s="26" t="str">
        <f>IF(B53=0," --- ",ROUND(12*(1/B53*B55),))</f>
        <v xml:space="preserve"> --- </v>
      </c>
      <c r="C57" s="26">
        <f t="shared" ref="C57:O58" si="17">IF(C53=0," --- ",ROUND(12*(1/C53*C55),))</f>
        <v>9683</v>
      </c>
      <c r="D57" s="26" t="str">
        <f t="shared" si="17"/>
        <v xml:space="preserve"> --- </v>
      </c>
      <c r="E57" s="26" t="str">
        <f t="shared" si="17"/>
        <v xml:space="preserve"> --- </v>
      </c>
      <c r="F57" s="26" t="str">
        <f t="shared" si="17"/>
        <v xml:space="preserve"> --- </v>
      </c>
      <c r="G57" s="26" t="str">
        <f t="shared" si="17"/>
        <v xml:space="preserve"> --- </v>
      </c>
      <c r="H57" s="26" t="str">
        <f t="shared" si="17"/>
        <v xml:space="preserve"> --- </v>
      </c>
      <c r="I57" s="26" t="str">
        <f t="shared" si="17"/>
        <v xml:space="preserve"> --- </v>
      </c>
      <c r="J57" s="26">
        <f t="shared" si="17"/>
        <v>9426</v>
      </c>
      <c r="K57" s="26" t="str">
        <f t="shared" si="17"/>
        <v xml:space="preserve"> --- </v>
      </c>
      <c r="L57" s="26">
        <f t="shared" si="17"/>
        <v>9063</v>
      </c>
      <c r="M57" s="26" t="str">
        <f t="shared" si="17"/>
        <v xml:space="preserve"> --- </v>
      </c>
      <c r="N57" s="26" t="str">
        <f t="shared" si="17"/>
        <v xml:space="preserve"> --- </v>
      </c>
      <c r="O57" s="97">
        <f t="shared" si="17"/>
        <v>9463</v>
      </c>
      <c r="P57" s="98">
        <f>ROUND(SUM(B57:O57)/COUNTIF(B57:O57,"&gt;0"),)</f>
        <v>9409</v>
      </c>
    </row>
    <row r="58" spans="1:23" s="96" customFormat="1" ht="30" customHeight="1" thickBot="1">
      <c r="A58" s="25" t="s">
        <v>66</v>
      </c>
      <c r="B58" s="88" t="str">
        <f>IF(B54=0," --- ",ROUND(12*(1/B54*B56),))</f>
        <v xml:space="preserve"> --- </v>
      </c>
      <c r="C58" s="88">
        <f t="shared" si="17"/>
        <v>5105</v>
      </c>
      <c r="D58" s="88" t="str">
        <f t="shared" si="17"/>
        <v xml:space="preserve"> --- </v>
      </c>
      <c r="E58" s="88" t="str">
        <f t="shared" si="17"/>
        <v xml:space="preserve"> --- </v>
      </c>
      <c r="F58" s="88" t="str">
        <f t="shared" si="17"/>
        <v xml:space="preserve"> --- </v>
      </c>
      <c r="G58" s="88" t="str">
        <f t="shared" si="17"/>
        <v xml:space="preserve"> --- </v>
      </c>
      <c r="H58" s="88" t="str">
        <f t="shared" si="17"/>
        <v xml:space="preserve"> --- </v>
      </c>
      <c r="I58" s="88" t="str">
        <f t="shared" si="17"/>
        <v xml:space="preserve"> --- </v>
      </c>
      <c r="J58" s="88">
        <f t="shared" si="17"/>
        <v>3965</v>
      </c>
      <c r="K58" s="88" t="str">
        <f t="shared" si="17"/>
        <v xml:space="preserve"> --- </v>
      </c>
      <c r="L58" s="88">
        <f t="shared" si="17"/>
        <v>4169</v>
      </c>
      <c r="M58" s="88" t="str">
        <f t="shared" si="17"/>
        <v xml:space="preserve"> --- </v>
      </c>
      <c r="N58" s="88" t="str">
        <f t="shared" si="17"/>
        <v xml:space="preserve"> --- </v>
      </c>
      <c r="O58" s="101">
        <f t="shared" si="17"/>
        <v>2981</v>
      </c>
      <c r="P58" s="98">
        <f>ROUND(SUM(B58:O58)/COUNTIF(B58:O58,"&gt;0"),)</f>
        <v>4055</v>
      </c>
    </row>
    <row r="59" spans="1:23" s="36" customFormat="1" ht="30" customHeight="1" thickBot="1">
      <c r="A59" s="25" t="s">
        <v>67</v>
      </c>
      <c r="B59" s="88" t="str">
        <f t="shared" ref="B59:P59" si="18">IF(B53=0," --- ",B57+B58)</f>
        <v xml:space="preserve"> --- </v>
      </c>
      <c r="C59" s="88">
        <f t="shared" si="18"/>
        <v>14788</v>
      </c>
      <c r="D59" s="88" t="str">
        <f t="shared" si="18"/>
        <v xml:space="preserve"> --- </v>
      </c>
      <c r="E59" s="88" t="str">
        <f t="shared" si="18"/>
        <v xml:space="preserve"> --- </v>
      </c>
      <c r="F59" s="88" t="str">
        <f t="shared" si="18"/>
        <v xml:space="preserve"> --- </v>
      </c>
      <c r="G59" s="88" t="str">
        <f t="shared" si="18"/>
        <v xml:space="preserve"> --- </v>
      </c>
      <c r="H59" s="88" t="str">
        <f t="shared" si="18"/>
        <v xml:space="preserve"> --- </v>
      </c>
      <c r="I59" s="88" t="str">
        <f t="shared" si="18"/>
        <v xml:space="preserve"> --- </v>
      </c>
      <c r="J59" s="88">
        <f t="shared" si="18"/>
        <v>13391</v>
      </c>
      <c r="K59" s="88" t="str">
        <f t="shared" si="18"/>
        <v xml:space="preserve"> --- </v>
      </c>
      <c r="L59" s="88">
        <f t="shared" si="18"/>
        <v>13232</v>
      </c>
      <c r="M59" s="88" t="str">
        <f t="shared" si="18"/>
        <v xml:space="preserve"> --- </v>
      </c>
      <c r="N59" s="88" t="str">
        <f t="shared" si="18"/>
        <v xml:space="preserve"> --- </v>
      </c>
      <c r="O59" s="101">
        <f t="shared" si="18"/>
        <v>12444</v>
      </c>
      <c r="P59" s="98">
        <f t="shared" si="18"/>
        <v>13464</v>
      </c>
    </row>
    <row r="60" spans="1:23" s="138" customFormat="1" ht="17.25" customHeight="1">
      <c r="A60" s="137" t="s">
        <v>70</v>
      </c>
      <c r="C60" s="139"/>
      <c r="F60" s="140"/>
      <c r="I60" s="141"/>
      <c r="Q60" s="142">
        <v>153</v>
      </c>
    </row>
    <row r="61" spans="1:23" s="36" customFormat="1" ht="15" customHeight="1">
      <c r="C61" s="99"/>
      <c r="D61" s="99"/>
      <c r="E61" s="99"/>
      <c r="F61" s="99"/>
      <c r="G61" s="110"/>
      <c r="H61" s="110"/>
    </row>
    <row r="63" spans="1:23" ht="21" thickBot="1">
      <c r="A63" s="44" t="s">
        <v>37</v>
      </c>
      <c r="P63" s="12" t="s">
        <v>105</v>
      </c>
    </row>
    <row r="64" spans="1:23" ht="16.5" thickBot="1">
      <c r="A64" s="224" t="s">
        <v>71</v>
      </c>
      <c r="B64" s="222" t="s">
        <v>0</v>
      </c>
      <c r="C64" s="223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47"/>
    </row>
    <row r="65" spans="1:16" ht="114" customHeight="1" thickBot="1">
      <c r="A65" s="225"/>
      <c r="B65" s="13" t="s">
        <v>1</v>
      </c>
      <c r="C65" s="14" t="s">
        <v>2</v>
      </c>
      <c r="D65" s="14" t="s">
        <v>3</v>
      </c>
      <c r="E65" s="14" t="s">
        <v>4</v>
      </c>
      <c r="F65" s="14" t="s">
        <v>5</v>
      </c>
      <c r="G65" s="14" t="s">
        <v>6</v>
      </c>
      <c r="H65" s="14" t="s">
        <v>7</v>
      </c>
      <c r="I65" s="14" t="s">
        <v>8</v>
      </c>
      <c r="J65" s="14" t="s">
        <v>9</v>
      </c>
      <c r="K65" s="14" t="s">
        <v>10</v>
      </c>
      <c r="L65" s="14" t="s">
        <v>11</v>
      </c>
      <c r="M65" s="14" t="s">
        <v>12</v>
      </c>
      <c r="N65" s="14" t="s">
        <v>14</v>
      </c>
      <c r="O65" s="45" t="s">
        <v>13</v>
      </c>
      <c r="P65" s="48" t="s">
        <v>40</v>
      </c>
    </row>
    <row r="66" spans="1:16" ht="30" customHeight="1" thickBot="1">
      <c r="A66" s="111" t="s">
        <v>72</v>
      </c>
      <c r="B66" s="112">
        <f>IF(OR(B13=" --- ",B21=" --- ")," --- ",B13/B21*100-100)</f>
        <v>0</v>
      </c>
      <c r="C66" s="33">
        <f t="shared" ref="C66:P66" si="19">IF(OR(C13=" --- ",C21=" --- ")," --- ",C13/C21*100-100)</f>
        <v>-3.9006745527422026</v>
      </c>
      <c r="D66" s="33">
        <f t="shared" si="19"/>
        <v>-5.3671103477910265E-3</v>
      </c>
      <c r="E66" s="33">
        <f t="shared" si="19"/>
        <v>-0.38509675555982881</v>
      </c>
      <c r="F66" s="33" t="str">
        <f t="shared" si="19"/>
        <v xml:space="preserve"> --- </v>
      </c>
      <c r="G66" s="33">
        <f t="shared" si="19"/>
        <v>0.34886217260627461</v>
      </c>
      <c r="H66" s="33">
        <f t="shared" si="19"/>
        <v>6.3933967543368766</v>
      </c>
      <c r="I66" s="33">
        <f t="shared" si="19"/>
        <v>-2.5017068175168191</v>
      </c>
      <c r="J66" s="33">
        <f t="shared" si="19"/>
        <v>-0.25705439037214717</v>
      </c>
      <c r="K66" s="33">
        <f t="shared" si="19"/>
        <v>1.5554340804055045</v>
      </c>
      <c r="L66" s="33">
        <f t="shared" si="19"/>
        <v>-0.2410694718386992</v>
      </c>
      <c r="M66" s="33">
        <f t="shared" si="19"/>
        <v>-0.18312502861328994</v>
      </c>
      <c r="N66" s="33">
        <f t="shared" si="19"/>
        <v>4.5676599902296147</v>
      </c>
      <c r="O66" s="113">
        <f t="shared" si="19"/>
        <v>6.7973118555378846</v>
      </c>
      <c r="P66" s="114">
        <f t="shared" si="19"/>
        <v>0.74450794316574331</v>
      </c>
    </row>
    <row r="67" spans="1:16" ht="30" customHeight="1" thickBot="1">
      <c r="A67" s="111" t="s">
        <v>73</v>
      </c>
      <c r="B67" s="115" t="str">
        <f>IF(OR(B21=" --- ",B29=" --- ")," --- ",B21/B29*100-100)</f>
        <v xml:space="preserve"> --- </v>
      </c>
      <c r="C67" s="116">
        <f t="shared" ref="C67:P67" si="20">IF(OR(C21=" --- ",C29=" --- ")," --- ",C21/C29*100-100)</f>
        <v>4.5696176650991589</v>
      </c>
      <c r="D67" s="116" t="str">
        <f t="shared" si="20"/>
        <v xml:space="preserve"> --- </v>
      </c>
      <c r="E67" s="116" t="str">
        <f t="shared" si="20"/>
        <v xml:space="preserve"> --- </v>
      </c>
      <c r="F67" s="116" t="str">
        <f t="shared" si="20"/>
        <v xml:space="preserve"> --- </v>
      </c>
      <c r="G67" s="116" t="str">
        <f t="shared" si="20"/>
        <v xml:space="preserve"> --- </v>
      </c>
      <c r="H67" s="116" t="str">
        <f t="shared" si="20"/>
        <v xml:space="preserve"> --- </v>
      </c>
      <c r="I67" s="116" t="str">
        <f t="shared" si="20"/>
        <v xml:space="preserve"> --- </v>
      </c>
      <c r="J67" s="116">
        <f t="shared" si="20"/>
        <v>5.7388188781813767</v>
      </c>
      <c r="K67" s="116" t="str">
        <f t="shared" si="20"/>
        <v xml:space="preserve"> --- </v>
      </c>
      <c r="L67" s="116">
        <f t="shared" si="20"/>
        <v>4.7220150324172323</v>
      </c>
      <c r="M67" s="116" t="str">
        <f t="shared" si="20"/>
        <v xml:space="preserve"> --- </v>
      </c>
      <c r="N67" s="116" t="str">
        <f t="shared" si="20"/>
        <v xml:space="preserve"> --- </v>
      </c>
      <c r="O67" s="117">
        <f t="shared" si="20"/>
        <v>1.7539280680691149</v>
      </c>
      <c r="P67" s="118">
        <f t="shared" si="20"/>
        <v>5.463090959358567</v>
      </c>
    </row>
    <row r="68" spans="1:16" ht="15" customHeight="1" thickBot="1">
      <c r="A68" s="127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128"/>
    </row>
    <row r="69" spans="1:16" ht="30" customHeight="1" thickBot="1">
      <c r="A69" s="119" t="s">
        <v>74</v>
      </c>
      <c r="B69" s="120">
        <f>IF(OR(B13=" --- ",B21=" --- ")," --- ",B13-B21)</f>
        <v>0</v>
      </c>
      <c r="C69" s="34">
        <f t="shared" ref="C69:P69" si="21">IF(OR(C13=" --- ",C21=" --- ")," --- ",C13-C21)</f>
        <v>-798</v>
      </c>
      <c r="D69" s="34">
        <f t="shared" si="21"/>
        <v>-1</v>
      </c>
      <c r="E69" s="34">
        <f t="shared" si="21"/>
        <v>-80</v>
      </c>
      <c r="F69" s="34" t="str">
        <f t="shared" si="21"/>
        <v xml:space="preserve"> --- </v>
      </c>
      <c r="G69" s="34">
        <f t="shared" si="21"/>
        <v>65</v>
      </c>
      <c r="H69" s="34">
        <f t="shared" si="21"/>
        <v>914</v>
      </c>
      <c r="I69" s="34">
        <f t="shared" si="21"/>
        <v>-513</v>
      </c>
      <c r="J69" s="34">
        <f t="shared" si="21"/>
        <v>-44</v>
      </c>
      <c r="K69" s="34">
        <f t="shared" si="21"/>
        <v>313</v>
      </c>
      <c r="L69" s="34">
        <f t="shared" si="21"/>
        <v>-44</v>
      </c>
      <c r="M69" s="34">
        <f t="shared" si="21"/>
        <v>-40</v>
      </c>
      <c r="N69" s="34">
        <f t="shared" si="21"/>
        <v>748</v>
      </c>
      <c r="O69" s="121">
        <f t="shared" si="21"/>
        <v>1325</v>
      </c>
      <c r="P69" s="122">
        <f t="shared" si="21"/>
        <v>142</v>
      </c>
    </row>
    <row r="70" spans="1:16" ht="30" customHeight="1" thickBot="1">
      <c r="A70" s="119" t="s">
        <v>75</v>
      </c>
      <c r="B70" s="123" t="str">
        <f>IF(OR(B21=" --- ",B29=" --- ")," --- ",B21-B29)</f>
        <v xml:space="preserve"> --- </v>
      </c>
      <c r="C70" s="124">
        <f t="shared" ref="C70:P70" si="22">IF(OR(C21=" --- ",C29=" --- ")," --- ",C21-C29)</f>
        <v>894</v>
      </c>
      <c r="D70" s="124" t="str">
        <f t="shared" si="22"/>
        <v xml:space="preserve"> --- </v>
      </c>
      <c r="E70" s="124" t="str">
        <f t="shared" si="22"/>
        <v xml:space="preserve"> --- </v>
      </c>
      <c r="F70" s="124" t="str">
        <f t="shared" si="22"/>
        <v xml:space="preserve"> --- </v>
      </c>
      <c r="G70" s="124" t="str">
        <f t="shared" si="22"/>
        <v xml:space="preserve"> --- </v>
      </c>
      <c r="H70" s="124" t="str">
        <f t="shared" si="22"/>
        <v xml:space="preserve"> --- </v>
      </c>
      <c r="I70" s="124" t="str">
        <f t="shared" si="22"/>
        <v xml:space="preserve"> --- </v>
      </c>
      <c r="J70" s="124">
        <f t="shared" si="22"/>
        <v>929</v>
      </c>
      <c r="K70" s="124" t="str">
        <f t="shared" si="22"/>
        <v xml:space="preserve"> --- </v>
      </c>
      <c r="L70" s="124">
        <f t="shared" si="22"/>
        <v>823</v>
      </c>
      <c r="M70" s="124" t="str">
        <f t="shared" si="22"/>
        <v xml:space="preserve"> --- </v>
      </c>
      <c r="N70" s="124" t="str">
        <f t="shared" si="22"/>
        <v xml:space="preserve"> --- </v>
      </c>
      <c r="O70" s="125">
        <f t="shared" si="22"/>
        <v>336</v>
      </c>
      <c r="P70" s="126">
        <f t="shared" si="22"/>
        <v>988</v>
      </c>
    </row>
    <row r="72" spans="1:16" ht="13.5" thickBot="1">
      <c r="P72" s="12" t="s">
        <v>106</v>
      </c>
    </row>
    <row r="73" spans="1:16" ht="16.5" thickBot="1">
      <c r="A73" s="224" t="s">
        <v>76</v>
      </c>
      <c r="B73" s="222" t="s">
        <v>0</v>
      </c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47"/>
    </row>
    <row r="74" spans="1:16" ht="114" customHeight="1" thickBot="1">
      <c r="A74" s="225"/>
      <c r="B74" s="13" t="s">
        <v>1</v>
      </c>
      <c r="C74" s="14" t="s">
        <v>2</v>
      </c>
      <c r="D74" s="14" t="s">
        <v>3</v>
      </c>
      <c r="E74" s="14" t="s">
        <v>4</v>
      </c>
      <c r="F74" s="14" t="s">
        <v>5</v>
      </c>
      <c r="G74" s="14" t="s">
        <v>6</v>
      </c>
      <c r="H74" s="14" t="s">
        <v>7</v>
      </c>
      <c r="I74" s="14" t="s">
        <v>8</v>
      </c>
      <c r="J74" s="14" t="s">
        <v>9</v>
      </c>
      <c r="K74" s="14" t="s">
        <v>10</v>
      </c>
      <c r="L74" s="14" t="s">
        <v>11</v>
      </c>
      <c r="M74" s="14" t="s">
        <v>12</v>
      </c>
      <c r="N74" s="14" t="s">
        <v>14</v>
      </c>
      <c r="O74" s="45" t="s">
        <v>13</v>
      </c>
      <c r="P74" s="48" t="s">
        <v>40</v>
      </c>
    </row>
    <row r="75" spans="1:16" ht="30" customHeight="1" thickBot="1">
      <c r="A75" s="111" t="s">
        <v>77</v>
      </c>
      <c r="B75" s="112">
        <f>IF(OR(B14=" --- ",B22=" --- ")," --- ",B14/B22*100-100)</f>
        <v>-10.602790965328737</v>
      </c>
      <c r="C75" s="33">
        <f t="shared" ref="C75:P75" si="23">IF(OR(C14=" --- ",C22=" --- ")," --- ",C14/C22*100-100)</f>
        <v>-3.8071845256370835</v>
      </c>
      <c r="D75" s="33">
        <f t="shared" si="23"/>
        <v>-6.0045317220543808</v>
      </c>
      <c r="E75" s="33">
        <f t="shared" si="23"/>
        <v>-9.9817850637522838</v>
      </c>
      <c r="F75" s="33" t="str">
        <f t="shared" si="23"/>
        <v xml:space="preserve"> --- </v>
      </c>
      <c r="G75" s="33">
        <f t="shared" si="23"/>
        <v>-9.2436974789915922</v>
      </c>
      <c r="H75" s="33">
        <f t="shared" si="23"/>
        <v>-0.86593970493906625</v>
      </c>
      <c r="I75" s="33">
        <f t="shared" si="23"/>
        <v>0</v>
      </c>
      <c r="J75" s="33">
        <f t="shared" si="23"/>
        <v>-3.5734383792909341</v>
      </c>
      <c r="K75" s="33">
        <f t="shared" si="23"/>
        <v>-9.4772344013490795</v>
      </c>
      <c r="L75" s="33">
        <f t="shared" si="23"/>
        <v>1.0829103214889955</v>
      </c>
      <c r="M75" s="33">
        <f t="shared" si="23"/>
        <v>5.1755338400289617</v>
      </c>
      <c r="N75" s="33">
        <f t="shared" si="23"/>
        <v>27.66884531590415</v>
      </c>
      <c r="O75" s="113">
        <f t="shared" si="23"/>
        <v>-9.4976164283094988</v>
      </c>
      <c r="P75" s="114">
        <f t="shared" si="23"/>
        <v>-2.9803424223208594</v>
      </c>
    </row>
    <row r="76" spans="1:16" ht="30" customHeight="1" thickBot="1">
      <c r="A76" s="111" t="s">
        <v>78</v>
      </c>
      <c r="B76" s="115" t="str">
        <f>IF(OR(B22=" --- ",B30=" --- ")," --- ",B22/B30*100-100)</f>
        <v xml:space="preserve"> --- </v>
      </c>
      <c r="C76" s="116">
        <f t="shared" ref="C76:P76" si="24">IF(OR(C22=" --- ",C30=" --- ")," --- ",C22/C30*100-100)</f>
        <v>7.3146622734761024</v>
      </c>
      <c r="D76" s="116" t="str">
        <f t="shared" si="24"/>
        <v xml:space="preserve"> --- </v>
      </c>
      <c r="E76" s="116" t="str">
        <f t="shared" si="24"/>
        <v xml:space="preserve"> --- </v>
      </c>
      <c r="F76" s="116" t="str">
        <f t="shared" si="24"/>
        <v xml:space="preserve"> --- </v>
      </c>
      <c r="G76" s="116" t="str">
        <f t="shared" si="24"/>
        <v xml:space="preserve"> --- </v>
      </c>
      <c r="H76" s="116" t="str">
        <f t="shared" si="24"/>
        <v xml:space="preserve"> --- </v>
      </c>
      <c r="I76" s="116" t="str">
        <f t="shared" si="24"/>
        <v xml:space="preserve"> --- </v>
      </c>
      <c r="J76" s="116">
        <f t="shared" si="24"/>
        <v>23.274366978841485</v>
      </c>
      <c r="K76" s="116" t="str">
        <f t="shared" si="24"/>
        <v xml:space="preserve"> --- </v>
      </c>
      <c r="L76" s="116">
        <f t="shared" si="24"/>
        <v>8.1229418221734306</v>
      </c>
      <c r="M76" s="116" t="str">
        <f t="shared" si="24"/>
        <v xml:space="preserve"> --- </v>
      </c>
      <c r="N76" s="116" t="str">
        <f t="shared" si="24"/>
        <v xml:space="preserve"> --- </v>
      </c>
      <c r="O76" s="117">
        <f t="shared" si="24"/>
        <v>19.868131868131883</v>
      </c>
      <c r="P76" s="118">
        <f t="shared" si="24"/>
        <v>15.446559297218158</v>
      </c>
    </row>
    <row r="77" spans="1:16" ht="15" customHeight="1" thickBot="1">
      <c r="A77" s="127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128"/>
    </row>
    <row r="78" spans="1:16" ht="30" customHeight="1" thickBot="1">
      <c r="A78" s="119" t="s">
        <v>79</v>
      </c>
      <c r="B78" s="120">
        <f>IF(OR(B14=" --- ",B22=" --- ")," --- ",B14-B22)</f>
        <v>-737</v>
      </c>
      <c r="C78" s="34">
        <f t="shared" ref="C78:P78" si="25">IF(OR(C14=" --- ",C22=" --- ")," --- ",C14-C22)</f>
        <v>-124</v>
      </c>
      <c r="D78" s="34">
        <f t="shared" si="25"/>
        <v>-159</v>
      </c>
      <c r="E78" s="34">
        <f t="shared" si="25"/>
        <v>-274</v>
      </c>
      <c r="F78" s="34" t="str">
        <f t="shared" si="25"/>
        <v xml:space="preserve"> --- </v>
      </c>
      <c r="G78" s="34">
        <f t="shared" si="25"/>
        <v>-165</v>
      </c>
      <c r="H78" s="34">
        <f t="shared" si="25"/>
        <v>-27</v>
      </c>
      <c r="I78" s="34">
        <f t="shared" si="25"/>
        <v>0</v>
      </c>
      <c r="J78" s="34">
        <f t="shared" si="25"/>
        <v>-127</v>
      </c>
      <c r="K78" s="34">
        <f t="shared" si="25"/>
        <v>-281</v>
      </c>
      <c r="L78" s="34">
        <f t="shared" si="25"/>
        <v>32</v>
      </c>
      <c r="M78" s="34">
        <f t="shared" si="25"/>
        <v>143</v>
      </c>
      <c r="N78" s="34">
        <f t="shared" si="25"/>
        <v>762</v>
      </c>
      <c r="O78" s="121">
        <f t="shared" si="25"/>
        <v>-259</v>
      </c>
      <c r="P78" s="122">
        <f t="shared" si="25"/>
        <v>-94</v>
      </c>
    </row>
    <row r="79" spans="1:16" ht="30" customHeight="1" thickBot="1">
      <c r="A79" s="119" t="s">
        <v>80</v>
      </c>
      <c r="B79" s="123" t="str">
        <f>IF(OR(B22=" --- ",B30=" --- ")," --- ",B22-B30)</f>
        <v xml:space="preserve"> --- </v>
      </c>
      <c r="C79" s="124">
        <f t="shared" ref="C79:P79" si="26">IF(OR(C22=" --- ",C30=" --- ")," --- ",C22-C30)</f>
        <v>222</v>
      </c>
      <c r="D79" s="124" t="str">
        <f t="shared" si="26"/>
        <v xml:space="preserve"> --- </v>
      </c>
      <c r="E79" s="124" t="str">
        <f t="shared" si="26"/>
        <v xml:space="preserve"> --- </v>
      </c>
      <c r="F79" s="124" t="str">
        <f t="shared" si="26"/>
        <v xml:space="preserve"> --- </v>
      </c>
      <c r="G79" s="124" t="str">
        <f t="shared" si="26"/>
        <v xml:space="preserve"> --- </v>
      </c>
      <c r="H79" s="124" t="str">
        <f t="shared" si="26"/>
        <v xml:space="preserve"> --- </v>
      </c>
      <c r="I79" s="124" t="str">
        <f t="shared" si="26"/>
        <v xml:space="preserve"> --- </v>
      </c>
      <c r="J79" s="124">
        <f t="shared" si="26"/>
        <v>671</v>
      </c>
      <c r="K79" s="124" t="str">
        <f t="shared" si="26"/>
        <v xml:space="preserve"> --- </v>
      </c>
      <c r="L79" s="124">
        <f t="shared" si="26"/>
        <v>222</v>
      </c>
      <c r="M79" s="124" t="str">
        <f t="shared" si="26"/>
        <v xml:space="preserve"> --- </v>
      </c>
      <c r="N79" s="124" t="str">
        <f t="shared" si="26"/>
        <v xml:space="preserve"> --- </v>
      </c>
      <c r="O79" s="125">
        <f t="shared" si="26"/>
        <v>452</v>
      </c>
      <c r="P79" s="126">
        <f t="shared" si="26"/>
        <v>422</v>
      </c>
    </row>
    <row r="81" spans="16:16">
      <c r="P81" s="130" t="s">
        <v>30</v>
      </c>
    </row>
    <row r="124" spans="1:16" ht="21" thickBot="1">
      <c r="A124" s="44" t="s">
        <v>95</v>
      </c>
      <c r="P124" s="12" t="s">
        <v>107</v>
      </c>
    </row>
    <row r="125" spans="1:16" ht="16.5" thickBot="1">
      <c r="A125" s="224" t="s">
        <v>71</v>
      </c>
      <c r="B125" s="222" t="s">
        <v>0</v>
      </c>
      <c r="C125" s="223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47"/>
    </row>
    <row r="126" spans="1:16" ht="114" customHeight="1" thickBot="1">
      <c r="A126" s="225"/>
      <c r="B126" s="13" t="s">
        <v>1</v>
      </c>
      <c r="C126" s="14" t="s">
        <v>2</v>
      </c>
      <c r="D126" s="14" t="s">
        <v>3</v>
      </c>
      <c r="E126" s="14" t="s">
        <v>4</v>
      </c>
      <c r="F126" s="14" t="s">
        <v>5</v>
      </c>
      <c r="G126" s="14" t="s">
        <v>6</v>
      </c>
      <c r="H126" s="14" t="s">
        <v>7</v>
      </c>
      <c r="I126" s="14" t="s">
        <v>8</v>
      </c>
      <c r="J126" s="14" t="s">
        <v>9</v>
      </c>
      <c r="K126" s="14" t="s">
        <v>10</v>
      </c>
      <c r="L126" s="14" t="s">
        <v>11</v>
      </c>
      <c r="M126" s="14" t="s">
        <v>12</v>
      </c>
      <c r="N126" s="14" t="s">
        <v>14</v>
      </c>
      <c r="O126" s="45" t="s">
        <v>13</v>
      </c>
      <c r="P126" s="48" t="s">
        <v>40</v>
      </c>
    </row>
    <row r="127" spans="1:16" ht="30" customHeight="1" thickBot="1">
      <c r="A127" s="111" t="s">
        <v>72</v>
      </c>
      <c r="B127" s="112">
        <f>IF(OR(B41=" --- ",B49=" --- ")," --- ",B41/B49*100-100)</f>
        <v>0</v>
      </c>
      <c r="C127" s="33">
        <f t="shared" ref="C127:P127" si="27">IF(OR(C41=" --- ",C49=" --- ")," --- ",C41/C49*100-100)</f>
        <v>-2.4399578987656696</v>
      </c>
      <c r="D127" s="33">
        <f t="shared" si="27"/>
        <v>6.8184917496125763E-3</v>
      </c>
      <c r="E127" s="33">
        <f t="shared" si="27"/>
        <v>-0.39464023494861067</v>
      </c>
      <c r="F127" s="33" t="str">
        <f t="shared" si="27"/>
        <v xml:space="preserve"> --- </v>
      </c>
      <c r="G127" s="33">
        <f t="shared" si="27"/>
        <v>2.8236040609137092</v>
      </c>
      <c r="H127" s="33">
        <f t="shared" si="27"/>
        <v>6.3903681407733188</v>
      </c>
      <c r="I127" s="33">
        <f t="shared" si="27"/>
        <v>-2.5017304459606464</v>
      </c>
      <c r="J127" s="33">
        <f t="shared" si="27"/>
        <v>-2.6534859521331953</v>
      </c>
      <c r="K127" s="33">
        <f t="shared" si="27"/>
        <v>9.6497153333956476E-3</v>
      </c>
      <c r="L127" s="33">
        <f t="shared" si="27"/>
        <v>0.12707825902784009</v>
      </c>
      <c r="M127" s="33">
        <f t="shared" si="27"/>
        <v>4.148516905206634E-2</v>
      </c>
      <c r="N127" s="33">
        <f t="shared" si="27"/>
        <v>-22.04472843450479</v>
      </c>
      <c r="O127" s="113">
        <f t="shared" si="27"/>
        <v>1.3065094230546777</v>
      </c>
      <c r="P127" s="114">
        <f t="shared" si="27"/>
        <v>-1.3374485596707899</v>
      </c>
    </row>
    <row r="128" spans="1:16" ht="30" customHeight="1" thickBot="1">
      <c r="A128" s="111" t="s">
        <v>73</v>
      </c>
      <c r="B128" s="115" t="str">
        <f>IF(OR(B49=" --- ",B57=" --- ")," --- ",B49/B57*100-100)</f>
        <v xml:space="preserve"> --- </v>
      </c>
      <c r="C128" s="116">
        <f t="shared" ref="C128:P128" si="28">IF(OR(C49=" --- ",C57=" --- ")," --- ",C49/C57*100-100)</f>
        <v>7.93142621088505</v>
      </c>
      <c r="D128" s="116" t="str">
        <f t="shared" si="28"/>
        <v xml:space="preserve"> --- </v>
      </c>
      <c r="E128" s="116" t="str">
        <f t="shared" si="28"/>
        <v xml:space="preserve"> --- </v>
      </c>
      <c r="F128" s="116" t="str">
        <f t="shared" si="28"/>
        <v xml:space="preserve"> --- </v>
      </c>
      <c r="G128" s="116" t="str">
        <f t="shared" si="28"/>
        <v xml:space="preserve"> --- </v>
      </c>
      <c r="H128" s="116" t="str">
        <f t="shared" si="28"/>
        <v xml:space="preserve"> --- </v>
      </c>
      <c r="I128" s="116" t="str">
        <f t="shared" si="28"/>
        <v xml:space="preserve"> --- </v>
      </c>
      <c r="J128" s="116">
        <f t="shared" si="28"/>
        <v>1.9520475281137379</v>
      </c>
      <c r="K128" s="116" t="str">
        <f t="shared" si="28"/>
        <v xml:space="preserve"> --- </v>
      </c>
      <c r="L128" s="116">
        <f t="shared" si="28"/>
        <v>4.1928721174004266</v>
      </c>
      <c r="M128" s="116" t="str">
        <f t="shared" si="28"/>
        <v xml:space="preserve"> --- </v>
      </c>
      <c r="N128" s="116" t="str">
        <f t="shared" si="28"/>
        <v xml:space="preserve"> --- </v>
      </c>
      <c r="O128" s="117">
        <f t="shared" si="28"/>
        <v>-8.6019232801437226</v>
      </c>
      <c r="P128" s="118">
        <f t="shared" si="28"/>
        <v>13.635880539908612</v>
      </c>
    </row>
    <row r="129" spans="1:16" ht="15" customHeight="1" thickBot="1">
      <c r="A129" s="127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128"/>
    </row>
    <row r="130" spans="1:16" ht="30" customHeight="1" thickBot="1">
      <c r="A130" s="119" t="s">
        <v>74</v>
      </c>
      <c r="B130" s="120">
        <f>IF(OR(B41=" --- ",B49=" --- ")," --- ",B41-B49)</f>
        <v>0</v>
      </c>
      <c r="C130" s="34">
        <f t="shared" ref="C130:P130" si="29">IF(OR(C41=" --- ",C49=" --- ")," --- ",C41-C49)</f>
        <v>-255</v>
      </c>
      <c r="D130" s="34">
        <f t="shared" si="29"/>
        <v>1</v>
      </c>
      <c r="E130" s="34">
        <f t="shared" si="29"/>
        <v>-43</v>
      </c>
      <c r="F130" s="34" t="str">
        <f t="shared" si="29"/>
        <v xml:space="preserve"> --- </v>
      </c>
      <c r="G130" s="34">
        <f t="shared" si="29"/>
        <v>267</v>
      </c>
      <c r="H130" s="34">
        <f t="shared" si="29"/>
        <v>552</v>
      </c>
      <c r="I130" s="34">
        <f t="shared" si="29"/>
        <v>-253</v>
      </c>
      <c r="J130" s="34">
        <f t="shared" si="29"/>
        <v>-255</v>
      </c>
      <c r="K130" s="34">
        <f t="shared" si="29"/>
        <v>1</v>
      </c>
      <c r="L130" s="34">
        <f t="shared" si="29"/>
        <v>12</v>
      </c>
      <c r="M130" s="34">
        <f t="shared" si="29"/>
        <v>4</v>
      </c>
      <c r="N130" s="34">
        <f t="shared" si="29"/>
        <v>-2001</v>
      </c>
      <c r="O130" s="121">
        <f t="shared" si="29"/>
        <v>113</v>
      </c>
      <c r="P130" s="122">
        <f t="shared" si="29"/>
        <v>-143</v>
      </c>
    </row>
    <row r="131" spans="1:16" ht="30" customHeight="1" thickBot="1">
      <c r="A131" s="119" t="s">
        <v>75</v>
      </c>
      <c r="B131" s="123" t="str">
        <f>IF(OR(B49=" --- ",B57=" --- ")," --- ",B49-B57)</f>
        <v xml:space="preserve"> --- </v>
      </c>
      <c r="C131" s="124">
        <f t="shared" ref="C131:P131" si="30">IF(OR(C49=" --- ",C57=" --- ")," --- ",C49-C57)</f>
        <v>768</v>
      </c>
      <c r="D131" s="124" t="str">
        <f t="shared" si="30"/>
        <v xml:space="preserve"> --- </v>
      </c>
      <c r="E131" s="124" t="str">
        <f t="shared" si="30"/>
        <v xml:space="preserve"> --- </v>
      </c>
      <c r="F131" s="124" t="str">
        <f t="shared" si="30"/>
        <v xml:space="preserve"> --- </v>
      </c>
      <c r="G131" s="124" t="str">
        <f t="shared" si="30"/>
        <v xml:space="preserve"> --- </v>
      </c>
      <c r="H131" s="124" t="str">
        <f t="shared" si="30"/>
        <v xml:space="preserve"> --- </v>
      </c>
      <c r="I131" s="124" t="str">
        <f t="shared" si="30"/>
        <v xml:space="preserve"> --- </v>
      </c>
      <c r="J131" s="124">
        <f t="shared" si="30"/>
        <v>184</v>
      </c>
      <c r="K131" s="124" t="str">
        <f t="shared" si="30"/>
        <v xml:space="preserve"> --- </v>
      </c>
      <c r="L131" s="124">
        <f t="shared" si="30"/>
        <v>380</v>
      </c>
      <c r="M131" s="124" t="str">
        <f t="shared" si="30"/>
        <v xml:space="preserve"> --- </v>
      </c>
      <c r="N131" s="124" t="str">
        <f t="shared" si="30"/>
        <v xml:space="preserve"> --- </v>
      </c>
      <c r="O131" s="125">
        <f t="shared" si="30"/>
        <v>-814</v>
      </c>
      <c r="P131" s="126">
        <f t="shared" si="30"/>
        <v>1283</v>
      </c>
    </row>
    <row r="133" spans="1:16" ht="13.5" thickBot="1">
      <c r="P133" s="12" t="s">
        <v>108</v>
      </c>
    </row>
    <row r="134" spans="1:16" ht="16.5" thickBot="1">
      <c r="A134" s="224" t="s">
        <v>76</v>
      </c>
      <c r="B134" s="222" t="s">
        <v>0</v>
      </c>
      <c r="C134" s="223"/>
      <c r="D134" s="223"/>
      <c r="E134" s="223"/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47"/>
    </row>
    <row r="135" spans="1:16" ht="114" customHeight="1" thickBot="1">
      <c r="A135" s="225"/>
      <c r="B135" s="13" t="s">
        <v>1</v>
      </c>
      <c r="C135" s="14" t="s">
        <v>2</v>
      </c>
      <c r="D135" s="14" t="s">
        <v>3</v>
      </c>
      <c r="E135" s="14" t="s">
        <v>4</v>
      </c>
      <c r="F135" s="14" t="s">
        <v>5</v>
      </c>
      <c r="G135" s="14" t="s">
        <v>6</v>
      </c>
      <c r="H135" s="14" t="s">
        <v>7</v>
      </c>
      <c r="I135" s="14" t="s">
        <v>8</v>
      </c>
      <c r="J135" s="14" t="s">
        <v>9</v>
      </c>
      <c r="K135" s="14" t="s">
        <v>10</v>
      </c>
      <c r="L135" s="14" t="s">
        <v>11</v>
      </c>
      <c r="M135" s="14" t="s">
        <v>12</v>
      </c>
      <c r="N135" s="14" t="s">
        <v>14</v>
      </c>
      <c r="O135" s="45" t="s">
        <v>13</v>
      </c>
      <c r="P135" s="48" t="s">
        <v>40</v>
      </c>
    </row>
    <row r="136" spans="1:16" ht="30" customHeight="1" thickBot="1">
      <c r="A136" s="111" t="s">
        <v>77</v>
      </c>
      <c r="B136" s="112">
        <f>IF(OR(B42=" --- ",B50=" --- ")," --- ",B42/B50*100-100)</f>
        <v>-10.602790965328737</v>
      </c>
      <c r="C136" s="33">
        <f t="shared" ref="C136:P136" si="31">IF(OR(C42=" --- ",C50=" --- ")," --- ",C42/C50*100-100)</f>
        <v>-3.8145647015878836</v>
      </c>
      <c r="D136" s="33">
        <f t="shared" si="31"/>
        <v>-6.0098302055406521</v>
      </c>
      <c r="E136" s="33">
        <f t="shared" si="31"/>
        <v>-10.009182736455472</v>
      </c>
      <c r="F136" s="33" t="str">
        <f t="shared" si="31"/>
        <v xml:space="preserve"> --- </v>
      </c>
      <c r="G136" s="33">
        <f t="shared" si="31"/>
        <v>-9.232980061074187</v>
      </c>
      <c r="H136" s="33">
        <f t="shared" si="31"/>
        <v>-0.88187038556193897</v>
      </c>
      <c r="I136" s="33">
        <f t="shared" si="31"/>
        <v>0</v>
      </c>
      <c r="J136" s="33">
        <f t="shared" si="31"/>
        <v>-3.5604665438919625</v>
      </c>
      <c r="K136" s="33">
        <f t="shared" si="31"/>
        <v>-9.5084979329352279</v>
      </c>
      <c r="L136" s="33">
        <f t="shared" si="31"/>
        <v>1.086715457972943</v>
      </c>
      <c r="M136" s="33">
        <f t="shared" si="31"/>
        <v>6.9169960474308283</v>
      </c>
      <c r="N136" s="33">
        <f t="shared" si="31"/>
        <v>-13.526807673389087</v>
      </c>
      <c r="O136" s="113">
        <f t="shared" si="31"/>
        <v>-9.513150531617228</v>
      </c>
      <c r="P136" s="114">
        <f t="shared" si="31"/>
        <v>-5.3180396246089714</v>
      </c>
    </row>
    <row r="137" spans="1:16" ht="30" customHeight="1" thickBot="1">
      <c r="A137" s="111" t="s">
        <v>78</v>
      </c>
      <c r="B137" s="115" t="str">
        <f>IF(OR(B50=" --- ",B58=" --- ")," --- ",B50/B58*100-100)</f>
        <v xml:space="preserve"> --- </v>
      </c>
      <c r="C137" s="116">
        <f t="shared" ref="C137:P137" si="32">IF(OR(C50=" --- ",C58=" --- ")," --- ",C50/C58*100-100)</f>
        <v>7.3261508325171292</v>
      </c>
      <c r="D137" s="116" t="str">
        <f t="shared" si="32"/>
        <v xml:space="preserve"> --- </v>
      </c>
      <c r="E137" s="116" t="str">
        <f t="shared" si="32"/>
        <v xml:space="preserve"> --- </v>
      </c>
      <c r="F137" s="116" t="str">
        <f t="shared" si="32"/>
        <v xml:space="preserve"> --- </v>
      </c>
      <c r="G137" s="116" t="str">
        <f t="shared" si="32"/>
        <v xml:space="preserve"> --- </v>
      </c>
      <c r="H137" s="116" t="str">
        <f t="shared" si="32"/>
        <v xml:space="preserve"> --- </v>
      </c>
      <c r="I137" s="116" t="str">
        <f t="shared" si="32"/>
        <v xml:space="preserve"> --- </v>
      </c>
      <c r="J137" s="116">
        <f t="shared" si="32"/>
        <v>23.253467843631782</v>
      </c>
      <c r="K137" s="116" t="str">
        <f t="shared" si="32"/>
        <v xml:space="preserve"> --- </v>
      </c>
      <c r="L137" s="116">
        <f t="shared" si="32"/>
        <v>8.1554329575437805</v>
      </c>
      <c r="M137" s="116" t="str">
        <f t="shared" si="32"/>
        <v xml:space="preserve"> --- </v>
      </c>
      <c r="N137" s="116" t="str">
        <f t="shared" si="32"/>
        <v xml:space="preserve"> --- </v>
      </c>
      <c r="O137" s="117">
        <f t="shared" si="32"/>
        <v>19.892653471989277</v>
      </c>
      <c r="P137" s="118">
        <f t="shared" si="32"/>
        <v>18.24907521578298</v>
      </c>
    </row>
    <row r="138" spans="1:16" ht="15" customHeight="1" thickBot="1">
      <c r="A138" s="127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128"/>
    </row>
    <row r="139" spans="1:16" ht="30" customHeight="1" thickBot="1">
      <c r="A139" s="119" t="s">
        <v>79</v>
      </c>
      <c r="B139" s="120">
        <f>IF(OR(B42=" --- ",B50=" --- ")," --- ",B42-B50)</f>
        <v>-737</v>
      </c>
      <c r="C139" s="34">
        <f t="shared" ref="C139:P139" si="33">IF(OR(C42=" --- ",C50=" --- ")," --- ",C42-C50)</f>
        <v>-209</v>
      </c>
      <c r="D139" s="34">
        <f t="shared" si="33"/>
        <v>-269</v>
      </c>
      <c r="E139" s="34">
        <f t="shared" si="33"/>
        <v>-436</v>
      </c>
      <c r="F139" s="34" t="str">
        <f t="shared" si="33"/>
        <v xml:space="preserve"> --- </v>
      </c>
      <c r="G139" s="34">
        <f t="shared" si="33"/>
        <v>-514</v>
      </c>
      <c r="H139" s="34">
        <f t="shared" si="33"/>
        <v>-43</v>
      </c>
      <c r="I139" s="34">
        <f t="shared" si="33"/>
        <v>0</v>
      </c>
      <c r="J139" s="34">
        <f t="shared" si="33"/>
        <v>-174</v>
      </c>
      <c r="K139" s="34">
        <f t="shared" si="33"/>
        <v>-414</v>
      </c>
      <c r="L139" s="34">
        <f t="shared" si="33"/>
        <v>49</v>
      </c>
      <c r="M139" s="34">
        <f t="shared" si="33"/>
        <v>315</v>
      </c>
      <c r="N139" s="34">
        <f t="shared" si="33"/>
        <v>-550</v>
      </c>
      <c r="O139" s="121">
        <f t="shared" si="33"/>
        <v>-340</v>
      </c>
      <c r="P139" s="122">
        <f t="shared" si="33"/>
        <v>-255</v>
      </c>
    </row>
    <row r="140" spans="1:16" ht="30" customHeight="1" thickBot="1">
      <c r="A140" s="119" t="s">
        <v>80</v>
      </c>
      <c r="B140" s="123" t="str">
        <f>IF(OR(B50=" --- ",B58=" --- ")," --- ",B50-B58)</f>
        <v xml:space="preserve"> --- </v>
      </c>
      <c r="C140" s="124">
        <f t="shared" ref="C140:P140" si="34">IF(OR(C50=" --- ",C58=" --- ")," --- ",C50-C58)</f>
        <v>374</v>
      </c>
      <c r="D140" s="124" t="str">
        <f t="shared" si="34"/>
        <v xml:space="preserve"> --- </v>
      </c>
      <c r="E140" s="124" t="str">
        <f t="shared" si="34"/>
        <v xml:space="preserve"> --- </v>
      </c>
      <c r="F140" s="124" t="str">
        <f t="shared" si="34"/>
        <v xml:space="preserve"> --- </v>
      </c>
      <c r="G140" s="124" t="str">
        <f t="shared" si="34"/>
        <v xml:space="preserve"> --- </v>
      </c>
      <c r="H140" s="124" t="str">
        <f t="shared" si="34"/>
        <v xml:space="preserve"> --- </v>
      </c>
      <c r="I140" s="124" t="str">
        <f t="shared" si="34"/>
        <v xml:space="preserve"> --- </v>
      </c>
      <c r="J140" s="124">
        <f t="shared" si="34"/>
        <v>922</v>
      </c>
      <c r="K140" s="124" t="str">
        <f t="shared" si="34"/>
        <v xml:space="preserve"> --- </v>
      </c>
      <c r="L140" s="124">
        <f t="shared" si="34"/>
        <v>340</v>
      </c>
      <c r="M140" s="124" t="str">
        <f t="shared" si="34"/>
        <v xml:space="preserve"> --- </v>
      </c>
      <c r="N140" s="124" t="str">
        <f t="shared" si="34"/>
        <v xml:space="preserve"> --- </v>
      </c>
      <c r="O140" s="125">
        <f t="shared" si="34"/>
        <v>593</v>
      </c>
      <c r="P140" s="126">
        <f t="shared" si="34"/>
        <v>740</v>
      </c>
    </row>
    <row r="142" spans="1:16">
      <c r="P142" s="130" t="s">
        <v>31</v>
      </c>
    </row>
    <row r="186" spans="1:16" s="20" customFormat="1" ht="30" customHeight="1" thickBot="1">
      <c r="A186" s="44" t="s">
        <v>97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12" t="s">
        <v>109</v>
      </c>
    </row>
    <row r="187" spans="1:16" ht="16.5" thickBot="1">
      <c r="A187" s="224"/>
      <c r="B187" s="222" t="s">
        <v>0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47"/>
    </row>
    <row r="188" spans="1:16" ht="114" customHeight="1" thickBot="1">
      <c r="A188" s="225"/>
      <c r="B188" s="13" t="s">
        <v>1</v>
      </c>
      <c r="C188" s="14" t="s">
        <v>2</v>
      </c>
      <c r="D188" s="14" t="s">
        <v>3</v>
      </c>
      <c r="E188" s="14" t="s">
        <v>4</v>
      </c>
      <c r="F188" s="14" t="s">
        <v>5</v>
      </c>
      <c r="G188" s="14" t="s">
        <v>6</v>
      </c>
      <c r="H188" s="14" t="s">
        <v>7</v>
      </c>
      <c r="I188" s="14" t="s">
        <v>8</v>
      </c>
      <c r="J188" s="14" t="s">
        <v>9</v>
      </c>
      <c r="K188" s="14" t="s">
        <v>10</v>
      </c>
      <c r="L188" s="14" t="s">
        <v>11</v>
      </c>
      <c r="M188" s="14" t="s">
        <v>12</v>
      </c>
      <c r="N188" s="14" t="s">
        <v>14</v>
      </c>
      <c r="O188" s="45" t="s">
        <v>13</v>
      </c>
      <c r="P188" s="48" t="s">
        <v>40</v>
      </c>
    </row>
    <row r="189" spans="1:16" s="20" customFormat="1" ht="30" customHeight="1">
      <c r="A189" s="50" t="s">
        <v>99</v>
      </c>
      <c r="B189" s="61">
        <f>IF(OR(B15=" --- ",B43=" --- ")," --- ",B15+B43)</f>
        <v>51863</v>
      </c>
      <c r="C189" s="62">
        <f t="shared" ref="C189:P189" si="35">IF(OR(C15=" --- ",C43=" --- ")," --- ",C15+C43)</f>
        <v>38259</v>
      </c>
      <c r="D189" s="62">
        <f t="shared" si="35"/>
        <v>39994</v>
      </c>
      <c r="E189" s="62">
        <f t="shared" si="35"/>
        <v>37938</v>
      </c>
      <c r="F189" s="62" t="str">
        <f t="shared" si="35"/>
        <v xml:space="preserve"> --- </v>
      </c>
      <c r="G189" s="62">
        <f t="shared" si="35"/>
        <v>35093</v>
      </c>
      <c r="H189" s="62">
        <f t="shared" si="35"/>
        <v>32324</v>
      </c>
      <c r="I189" s="62">
        <f t="shared" si="35"/>
        <v>37318</v>
      </c>
      <c r="J189" s="62">
        <f t="shared" si="35"/>
        <v>34568</v>
      </c>
      <c r="K189" s="62">
        <f t="shared" si="35"/>
        <v>37424</v>
      </c>
      <c r="L189" s="62">
        <f t="shared" si="35"/>
        <v>35208</v>
      </c>
      <c r="M189" s="62">
        <f t="shared" si="35"/>
        <v>39224</v>
      </c>
      <c r="N189" s="62">
        <f t="shared" si="35"/>
        <v>31232</v>
      </c>
      <c r="O189" s="62">
        <f t="shared" si="35"/>
        <v>35282</v>
      </c>
      <c r="P189" s="63">
        <f t="shared" si="35"/>
        <v>37364</v>
      </c>
    </row>
    <row r="190" spans="1:16" s="20" customFormat="1" ht="30" customHeight="1">
      <c r="A190" s="51" t="s">
        <v>62</v>
      </c>
      <c r="B190" s="64">
        <f>IF(OR(B23=" --- ",B51=" --- ")," --- ",B23+B51)</f>
        <v>53337</v>
      </c>
      <c r="C190" s="65">
        <f t="shared" ref="C190:P190" si="36">IF(OR(C23=" --- ",C51=" --- ")," --- ",C23+C51)</f>
        <v>39645</v>
      </c>
      <c r="D190" s="65">
        <f t="shared" si="36"/>
        <v>40422</v>
      </c>
      <c r="E190" s="65">
        <f t="shared" si="36"/>
        <v>38771</v>
      </c>
      <c r="F190" s="65" t="str">
        <f t="shared" si="36"/>
        <v xml:space="preserve"> --- </v>
      </c>
      <c r="G190" s="65">
        <f t="shared" si="36"/>
        <v>35440</v>
      </c>
      <c r="H190" s="65">
        <f t="shared" si="36"/>
        <v>30928</v>
      </c>
      <c r="I190" s="65">
        <f t="shared" si="36"/>
        <v>38084</v>
      </c>
      <c r="J190" s="65">
        <f t="shared" si="36"/>
        <v>35168</v>
      </c>
      <c r="K190" s="65">
        <f t="shared" si="36"/>
        <v>37805</v>
      </c>
      <c r="L190" s="65">
        <f t="shared" si="36"/>
        <v>35159</v>
      </c>
      <c r="M190" s="65">
        <f t="shared" si="36"/>
        <v>38802</v>
      </c>
      <c r="N190" s="65">
        <f t="shared" si="36"/>
        <v>32273</v>
      </c>
      <c r="O190" s="65">
        <f t="shared" si="36"/>
        <v>34443</v>
      </c>
      <c r="P190" s="66">
        <f t="shared" si="36"/>
        <v>37714</v>
      </c>
    </row>
    <row r="191" spans="1:16" s="20" customFormat="1" ht="30" customHeight="1" thickBot="1">
      <c r="A191" s="52" t="s">
        <v>57</v>
      </c>
      <c r="B191" s="67" t="str">
        <f>IF(OR(B31=" --- ",B59=" --- ")," --- ",B31+B59)</f>
        <v xml:space="preserve"> --- </v>
      </c>
      <c r="C191" s="68">
        <f t="shared" ref="C191:P191" si="37">IF(OR(C31=" --- ",C59=" --- ")," --- ",C31+C59)</f>
        <v>37387</v>
      </c>
      <c r="D191" s="68" t="str">
        <f t="shared" si="37"/>
        <v xml:space="preserve"> --- </v>
      </c>
      <c r="E191" s="68" t="str">
        <f t="shared" si="37"/>
        <v xml:space="preserve"> --- </v>
      </c>
      <c r="F191" s="68" t="str">
        <f t="shared" si="37"/>
        <v xml:space="preserve"> --- </v>
      </c>
      <c r="G191" s="68" t="str">
        <f t="shared" si="37"/>
        <v xml:space="preserve"> --- </v>
      </c>
      <c r="H191" s="68" t="str">
        <f t="shared" si="37"/>
        <v xml:space="preserve"> --- </v>
      </c>
      <c r="I191" s="68" t="str">
        <f t="shared" si="37"/>
        <v xml:space="preserve"> --- </v>
      </c>
      <c r="J191" s="68">
        <f t="shared" si="37"/>
        <v>32462</v>
      </c>
      <c r="K191" s="68" t="str">
        <f t="shared" si="37"/>
        <v xml:space="preserve"> --- </v>
      </c>
      <c r="L191" s="68">
        <f t="shared" si="37"/>
        <v>33394</v>
      </c>
      <c r="M191" s="68" t="str">
        <f t="shared" si="37"/>
        <v xml:space="preserve"> --- </v>
      </c>
      <c r="N191" s="68" t="str">
        <f t="shared" si="37"/>
        <v xml:space="preserve"> --- </v>
      </c>
      <c r="O191" s="68">
        <f t="shared" si="37"/>
        <v>33876</v>
      </c>
      <c r="P191" s="69">
        <f t="shared" si="37"/>
        <v>34281</v>
      </c>
    </row>
    <row r="192" spans="1:16" s="20" customFormat="1" ht="30" customHeight="1">
      <c r="A192" s="53" t="s">
        <v>68</v>
      </c>
      <c r="B192" s="54">
        <f>IF(OR(B189=" --- ",B190=" --- ")," --- ",B189/B190*100-100)</f>
        <v>-2.7635600052496443</v>
      </c>
      <c r="C192" s="55">
        <f t="shared" ref="C192:P192" si="38">IF(OR(C189=" --- ",C190=" --- ")," --- ",C189/C190*100-100)</f>
        <v>-3.4960272417707188</v>
      </c>
      <c r="D192" s="55">
        <f t="shared" si="38"/>
        <v>-1.0588293503537614</v>
      </c>
      <c r="E192" s="55">
        <f t="shared" si="38"/>
        <v>-2.148513063887961</v>
      </c>
      <c r="F192" s="55" t="str">
        <f t="shared" si="38"/>
        <v xml:space="preserve"> --- </v>
      </c>
      <c r="G192" s="55">
        <f t="shared" si="38"/>
        <v>-0.97911963882619091</v>
      </c>
      <c r="H192" s="55">
        <f t="shared" si="38"/>
        <v>4.5137092602172828</v>
      </c>
      <c r="I192" s="55">
        <f t="shared" si="38"/>
        <v>-2.0113433462871484</v>
      </c>
      <c r="J192" s="55">
        <f t="shared" si="38"/>
        <v>-1.7060964513193824</v>
      </c>
      <c r="K192" s="55">
        <f t="shared" si="38"/>
        <v>-1.0078032006348394</v>
      </c>
      <c r="L192" s="55">
        <f t="shared" si="38"/>
        <v>0.13936687619103338</v>
      </c>
      <c r="M192" s="55">
        <f t="shared" si="38"/>
        <v>1.0875728055254967</v>
      </c>
      <c r="N192" s="55">
        <f t="shared" si="38"/>
        <v>-3.2256065441700486</v>
      </c>
      <c r="O192" s="55">
        <f t="shared" si="38"/>
        <v>2.4359086026188237</v>
      </c>
      <c r="P192" s="56">
        <f t="shared" si="38"/>
        <v>-0.92803733361616025</v>
      </c>
    </row>
    <row r="193" spans="1:16" s="20" customFormat="1" ht="30" customHeight="1" thickBot="1">
      <c r="A193" s="57" t="s">
        <v>69</v>
      </c>
      <c r="B193" s="58">
        <f>IF(OR(B189=" --- ",B190=" --- ")," --- ",B189-B190)</f>
        <v>-1474</v>
      </c>
      <c r="C193" s="59">
        <f t="shared" ref="C193:P193" si="39">IF(OR(C189=" --- ",C190=" --- ")," --- ",C189-C190)</f>
        <v>-1386</v>
      </c>
      <c r="D193" s="59">
        <f t="shared" si="39"/>
        <v>-428</v>
      </c>
      <c r="E193" s="59">
        <f t="shared" si="39"/>
        <v>-833</v>
      </c>
      <c r="F193" s="59" t="str">
        <f t="shared" si="39"/>
        <v xml:space="preserve"> --- </v>
      </c>
      <c r="G193" s="59">
        <f t="shared" si="39"/>
        <v>-347</v>
      </c>
      <c r="H193" s="59">
        <f t="shared" si="39"/>
        <v>1396</v>
      </c>
      <c r="I193" s="59">
        <f t="shared" si="39"/>
        <v>-766</v>
      </c>
      <c r="J193" s="59">
        <f t="shared" si="39"/>
        <v>-600</v>
      </c>
      <c r="K193" s="59">
        <f t="shared" si="39"/>
        <v>-381</v>
      </c>
      <c r="L193" s="59">
        <f t="shared" si="39"/>
        <v>49</v>
      </c>
      <c r="M193" s="59">
        <f t="shared" si="39"/>
        <v>422</v>
      </c>
      <c r="N193" s="59">
        <f t="shared" si="39"/>
        <v>-1041</v>
      </c>
      <c r="O193" s="59">
        <f t="shared" si="39"/>
        <v>839</v>
      </c>
      <c r="P193" s="60">
        <f t="shared" si="39"/>
        <v>-350</v>
      </c>
    </row>
    <row r="196" spans="1:16" s="36" customFormat="1" ht="21" customHeight="1">
      <c r="C196" s="35"/>
      <c r="P196" s="12" t="s">
        <v>110</v>
      </c>
    </row>
  </sheetData>
  <mergeCells count="15">
    <mergeCell ref="A187:A188"/>
    <mergeCell ref="B187:O187"/>
    <mergeCell ref="A73:A74"/>
    <mergeCell ref="B73:O73"/>
    <mergeCell ref="A125:A126"/>
    <mergeCell ref="B125:O125"/>
    <mergeCell ref="A134:A135"/>
    <mergeCell ref="B134:O134"/>
    <mergeCell ref="A64:A65"/>
    <mergeCell ref="B64:O64"/>
    <mergeCell ref="A2:P2"/>
    <mergeCell ref="A6:A7"/>
    <mergeCell ref="B6:O6"/>
    <mergeCell ref="A34:A35"/>
    <mergeCell ref="B34:O34"/>
  </mergeCells>
  <conditionalFormatting sqref="B9">
    <cfRule type="expression" dxfId="79" priority="19" stopIfTrue="1">
      <formula>B9&gt;B17</formula>
    </cfRule>
    <cfRule type="expression" dxfId="78" priority="20" stopIfTrue="1">
      <formula>B9&lt;B17</formula>
    </cfRule>
  </conditionalFormatting>
  <conditionalFormatting sqref="C9:E9">
    <cfRule type="expression" dxfId="77" priority="17" stopIfTrue="1">
      <formula>C9&gt;C17</formula>
    </cfRule>
    <cfRule type="expression" dxfId="76" priority="18" stopIfTrue="1">
      <formula>C9&lt;C17</formula>
    </cfRule>
  </conditionalFormatting>
  <conditionalFormatting sqref="B10">
    <cfRule type="expression" dxfId="75" priority="15" stopIfTrue="1">
      <formula>B10&gt;B18</formula>
    </cfRule>
    <cfRule type="expression" dxfId="74" priority="16" stopIfTrue="1">
      <formula>B10&lt;B18</formula>
    </cfRule>
  </conditionalFormatting>
  <conditionalFormatting sqref="C9:O9">
    <cfRule type="expression" dxfId="73" priority="13" stopIfTrue="1">
      <formula>C9&gt;C17</formula>
    </cfRule>
    <cfRule type="expression" dxfId="72" priority="14" stopIfTrue="1">
      <formula>C9&lt;C17</formula>
    </cfRule>
  </conditionalFormatting>
  <conditionalFormatting sqref="C10:O10">
    <cfRule type="expression" dxfId="71" priority="11" stopIfTrue="1">
      <formula>C10&gt;C18</formula>
    </cfRule>
    <cfRule type="expression" dxfId="70" priority="12" stopIfTrue="1">
      <formula>C10&lt;C18</formula>
    </cfRule>
  </conditionalFormatting>
  <conditionalFormatting sqref="B37">
    <cfRule type="expression" dxfId="69" priority="9" stopIfTrue="1">
      <formula>B37&gt;B45</formula>
    </cfRule>
    <cfRule type="expression" dxfId="68" priority="10" stopIfTrue="1">
      <formula>B37&lt;B45</formula>
    </cfRule>
  </conditionalFormatting>
  <conditionalFormatting sqref="C37:E37">
    <cfRule type="expression" dxfId="67" priority="7" stopIfTrue="1">
      <formula>C37&gt;C45</formula>
    </cfRule>
    <cfRule type="expression" dxfId="66" priority="8" stopIfTrue="1">
      <formula>C37&lt;C45</formula>
    </cfRule>
  </conditionalFormatting>
  <conditionalFormatting sqref="B38">
    <cfRule type="expression" dxfId="65" priority="5" stopIfTrue="1">
      <formula>B38&gt;B46</formula>
    </cfRule>
    <cfRule type="expression" dxfId="64" priority="6" stopIfTrue="1">
      <formula>B38&lt;B46</formula>
    </cfRule>
  </conditionalFormatting>
  <conditionalFormatting sqref="C37:O37">
    <cfRule type="expression" dxfId="63" priority="3" stopIfTrue="1">
      <formula>C37&gt;C45</formula>
    </cfRule>
    <cfRule type="expression" dxfId="62" priority="4" stopIfTrue="1">
      <formula>C37&lt;C45</formula>
    </cfRule>
  </conditionalFormatting>
  <conditionalFormatting sqref="C38:O38">
    <cfRule type="expression" dxfId="61" priority="1" stopIfTrue="1">
      <formula>C38&gt;C46</formula>
    </cfRule>
    <cfRule type="expression" dxfId="6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>
      <selection activeCell="E27" sqref="E27"/>
    </sheetView>
  </sheetViews>
  <sheetFormatPr defaultRowHeight="12.75"/>
  <cols>
    <col min="1" max="1" width="49.42578125" style="11" customWidth="1"/>
    <col min="2" max="16" width="10.7109375" style="11" customWidth="1"/>
    <col min="17" max="18" width="9.28515625" style="11" bestFit="1" customWidth="1"/>
    <col min="19" max="16384" width="9.140625" style="11"/>
  </cols>
  <sheetData>
    <row r="1" spans="1:33" ht="14.25">
      <c r="P1" s="8" t="s">
        <v>32</v>
      </c>
    </row>
    <row r="2" spans="1:33" s="71" customFormat="1" ht="29.25" customHeight="1">
      <c r="A2" s="219" t="s">
        <v>63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</row>
    <row r="3" spans="1:33" ht="19.5" customHeight="1">
      <c r="A3" s="9"/>
      <c r="P3" s="129"/>
    </row>
    <row r="4" spans="1:33" ht="29.25" customHeight="1">
      <c r="A4" s="91" t="s">
        <v>101</v>
      </c>
      <c r="B4" s="72"/>
      <c r="C4" s="72"/>
      <c r="D4" s="72"/>
      <c r="E4" s="72"/>
      <c r="F4" s="73"/>
      <c r="G4" s="72"/>
      <c r="H4" s="72"/>
      <c r="I4" s="72"/>
      <c r="J4" s="72"/>
      <c r="K4" s="72"/>
      <c r="L4" s="72"/>
      <c r="M4" s="72"/>
      <c r="N4" s="72"/>
      <c r="O4" s="39"/>
      <c r="P4" s="90" t="s">
        <v>81</v>
      </c>
    </row>
    <row r="5" spans="1:33" ht="23.25" customHeight="1" thickBot="1">
      <c r="P5" s="12" t="s">
        <v>33</v>
      </c>
    </row>
    <row r="6" spans="1:33" ht="16.5" customHeight="1" thickBot="1">
      <c r="A6" s="220" t="s">
        <v>38</v>
      </c>
      <c r="B6" s="222" t="s">
        <v>0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47"/>
    </row>
    <row r="7" spans="1:33" s="9" customFormat="1" ht="114" customHeight="1" thickBot="1">
      <c r="A7" s="221"/>
      <c r="B7" s="13" t="s">
        <v>1</v>
      </c>
      <c r="C7" s="14" t="s">
        <v>2</v>
      </c>
      <c r="D7" s="14" t="s">
        <v>3</v>
      </c>
      <c r="E7" s="14" t="s">
        <v>4</v>
      </c>
      <c r="F7" s="14" t="s">
        <v>5</v>
      </c>
      <c r="G7" s="14" t="s">
        <v>6</v>
      </c>
      <c r="H7" s="14" t="s">
        <v>7</v>
      </c>
      <c r="I7" s="14" t="s">
        <v>8</v>
      </c>
      <c r="J7" s="14" t="s">
        <v>9</v>
      </c>
      <c r="K7" s="14" t="s">
        <v>64</v>
      </c>
      <c r="L7" s="14" t="s">
        <v>11</v>
      </c>
      <c r="M7" s="14" t="s">
        <v>12</v>
      </c>
      <c r="N7" s="14" t="s">
        <v>14</v>
      </c>
      <c r="O7" s="45" t="s">
        <v>13</v>
      </c>
      <c r="P7" s="48" t="s">
        <v>40</v>
      </c>
      <c r="Q7" s="15"/>
      <c r="R7" s="15"/>
      <c r="S7" s="15"/>
      <c r="T7" s="16"/>
      <c r="U7" s="16"/>
      <c r="V7" s="16"/>
      <c r="W7" s="16"/>
    </row>
    <row r="8" spans="1:33" s="9" customFormat="1" ht="30" customHeight="1" thickBot="1">
      <c r="A8" s="17">
        <v>2011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46"/>
      <c r="Q8" s="15"/>
      <c r="R8" s="15"/>
      <c r="S8" s="15"/>
      <c r="T8" s="16"/>
      <c r="U8" s="16"/>
      <c r="V8" s="16"/>
      <c r="W8" s="16"/>
    </row>
    <row r="9" spans="1:33" s="36" customFormat="1" ht="30" customHeight="1">
      <c r="A9" s="19" t="s">
        <v>15</v>
      </c>
      <c r="B9" s="84">
        <v>16.100000000000001</v>
      </c>
      <c r="C9" s="28">
        <v>15.716129032258062</v>
      </c>
      <c r="D9" s="28">
        <v>15.57</v>
      </c>
      <c r="E9" s="28">
        <v>16.82</v>
      </c>
      <c r="F9" s="28">
        <v>11.571999999999999</v>
      </c>
      <c r="G9" s="28">
        <v>15.57</v>
      </c>
      <c r="H9" s="28">
        <v>20.2417338773019</v>
      </c>
      <c r="I9" s="28">
        <v>14.63</v>
      </c>
      <c r="J9" s="28">
        <v>17.850000000000001</v>
      </c>
      <c r="K9" s="28">
        <v>14.416</v>
      </c>
      <c r="L9" s="28">
        <v>16.596932258064516</v>
      </c>
      <c r="M9" s="28">
        <v>15.86</v>
      </c>
      <c r="N9" s="28">
        <v>15.4</v>
      </c>
      <c r="O9" s="92">
        <v>14.92</v>
      </c>
      <c r="P9" s="70">
        <f t="shared" ref="P9:P12" si="0">SUM(B9:O9)/COUNTIF(B9:O9,"&gt;0")</f>
        <v>15.804485369116033</v>
      </c>
    </row>
    <row r="10" spans="1:33" s="22" customFormat="1" ht="30" customHeight="1">
      <c r="A10" s="21" t="s">
        <v>17</v>
      </c>
      <c r="B10" s="85">
        <v>62</v>
      </c>
      <c r="C10" s="30">
        <v>57.84</v>
      </c>
      <c r="D10" s="30">
        <v>71.700700000000012</v>
      </c>
      <c r="E10" s="30">
        <v>66</v>
      </c>
      <c r="F10" s="30">
        <v>75.199999999999989</v>
      </c>
      <c r="G10" s="30">
        <v>97</v>
      </c>
      <c r="H10" s="30">
        <v>62.117999999999995</v>
      </c>
      <c r="I10" s="30">
        <v>63.05</v>
      </c>
      <c r="J10" s="30">
        <v>55</v>
      </c>
      <c r="K10" s="30">
        <v>60.72</v>
      </c>
      <c r="L10" s="30">
        <v>61.84</v>
      </c>
      <c r="M10" s="30">
        <v>62</v>
      </c>
      <c r="N10" s="30">
        <v>50</v>
      </c>
      <c r="O10" s="93">
        <v>70.900000000000006</v>
      </c>
      <c r="P10" s="41">
        <f t="shared" si="0"/>
        <v>65.383478571428569</v>
      </c>
    </row>
    <row r="11" spans="1:33" s="36" customFormat="1" ht="30" customHeight="1">
      <c r="A11" s="23" t="s">
        <v>16</v>
      </c>
      <c r="B11" s="86">
        <v>25787</v>
      </c>
      <c r="C11" s="31">
        <v>25748.685935845831</v>
      </c>
      <c r="D11" s="31">
        <v>24174</v>
      </c>
      <c r="E11" s="31">
        <v>25850</v>
      </c>
      <c r="F11" s="31">
        <v>24300</v>
      </c>
      <c r="G11" s="31">
        <v>24150</v>
      </c>
      <c r="H11" s="31">
        <v>23000</v>
      </c>
      <c r="I11" s="31">
        <v>24375</v>
      </c>
      <c r="J11" s="31">
        <v>25353</v>
      </c>
      <c r="K11" s="31">
        <v>24791</v>
      </c>
      <c r="L11" s="31">
        <v>25226</v>
      </c>
      <c r="M11" s="31">
        <v>25582</v>
      </c>
      <c r="N11" s="31">
        <v>23545</v>
      </c>
      <c r="O11" s="94">
        <v>25884</v>
      </c>
      <c r="P11" s="42">
        <f t="shared" si="0"/>
        <v>24840.406138274702</v>
      </c>
    </row>
    <row r="12" spans="1:33" s="96" customFormat="1" ht="30" customHeight="1" thickBot="1">
      <c r="A12" s="24" t="s">
        <v>18</v>
      </c>
      <c r="B12" s="87">
        <v>15638</v>
      </c>
      <c r="C12" s="32">
        <v>15099.89943166653</v>
      </c>
      <c r="D12" s="32">
        <v>14187</v>
      </c>
      <c r="E12" s="32">
        <v>13590</v>
      </c>
      <c r="F12" s="32">
        <v>13600</v>
      </c>
      <c r="G12" s="32">
        <v>13096</v>
      </c>
      <c r="H12" s="32">
        <v>16000</v>
      </c>
      <c r="I12" s="32">
        <v>14590</v>
      </c>
      <c r="J12" s="32">
        <v>15709</v>
      </c>
      <c r="K12" s="32">
        <v>13581</v>
      </c>
      <c r="L12" s="32">
        <v>15393</v>
      </c>
      <c r="M12" s="32">
        <v>15014</v>
      </c>
      <c r="N12" s="32">
        <v>14648</v>
      </c>
      <c r="O12" s="95">
        <v>14581</v>
      </c>
      <c r="P12" s="43">
        <f t="shared" si="0"/>
        <v>14623.349959404752</v>
      </c>
    </row>
    <row r="13" spans="1:33" s="36" customFormat="1" ht="30" customHeight="1" thickBot="1">
      <c r="A13" s="25" t="s">
        <v>65</v>
      </c>
      <c r="B13" s="26">
        <f>IF(B9=0," --- ",ROUND(12*(1/B9*B11),))</f>
        <v>19220</v>
      </c>
      <c r="C13" s="26">
        <f t="shared" ref="C13:O14" si="1">IF(C9=0," --- ",ROUND(12*(1/C9*C11),))</f>
        <v>19660</v>
      </c>
      <c r="D13" s="26">
        <f t="shared" si="1"/>
        <v>18631</v>
      </c>
      <c r="E13" s="26">
        <f t="shared" si="1"/>
        <v>18442</v>
      </c>
      <c r="F13" s="26">
        <f t="shared" si="1"/>
        <v>25199</v>
      </c>
      <c r="G13" s="26">
        <f t="shared" si="1"/>
        <v>18613</v>
      </c>
      <c r="H13" s="26">
        <f t="shared" si="1"/>
        <v>13635</v>
      </c>
      <c r="I13" s="26">
        <f t="shared" si="1"/>
        <v>19993</v>
      </c>
      <c r="J13" s="26">
        <f t="shared" si="1"/>
        <v>17044</v>
      </c>
      <c r="K13" s="26">
        <f>IF(K9=0," --- ",ROUND(12*(1/K9*K11)+Q60,))</f>
        <v>20789</v>
      </c>
      <c r="L13" s="26">
        <f t="shared" si="1"/>
        <v>18239</v>
      </c>
      <c r="M13" s="26">
        <f t="shared" si="1"/>
        <v>19356</v>
      </c>
      <c r="N13" s="26">
        <f t="shared" si="1"/>
        <v>18347</v>
      </c>
      <c r="O13" s="97">
        <f t="shared" si="1"/>
        <v>20818</v>
      </c>
      <c r="P13" s="98">
        <f>ROUND(SUM(B13:O13)/COUNTIF(B13:O13,"&gt;0"),)</f>
        <v>19142</v>
      </c>
      <c r="Q13" s="99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99"/>
    </row>
    <row r="14" spans="1:33" s="36" customFormat="1" ht="30" customHeight="1" thickBot="1">
      <c r="A14" s="25" t="s">
        <v>66</v>
      </c>
      <c r="B14" s="88">
        <f>IF(B10=0," --- ",ROUND(12*(1/B10*B12),))</f>
        <v>3027</v>
      </c>
      <c r="C14" s="88">
        <f t="shared" si="1"/>
        <v>3133</v>
      </c>
      <c r="D14" s="88">
        <f t="shared" si="1"/>
        <v>2374</v>
      </c>
      <c r="E14" s="88">
        <f t="shared" si="1"/>
        <v>2471</v>
      </c>
      <c r="F14" s="88">
        <f t="shared" si="1"/>
        <v>2170</v>
      </c>
      <c r="G14" s="88">
        <f t="shared" si="1"/>
        <v>1620</v>
      </c>
      <c r="H14" s="88">
        <f t="shared" si="1"/>
        <v>3091</v>
      </c>
      <c r="I14" s="88">
        <f t="shared" si="1"/>
        <v>2777</v>
      </c>
      <c r="J14" s="88">
        <f t="shared" si="1"/>
        <v>3427</v>
      </c>
      <c r="K14" s="88">
        <f t="shared" si="1"/>
        <v>2684</v>
      </c>
      <c r="L14" s="88">
        <f t="shared" si="1"/>
        <v>2987</v>
      </c>
      <c r="M14" s="88">
        <f t="shared" si="1"/>
        <v>2906</v>
      </c>
      <c r="N14" s="88">
        <f t="shared" si="1"/>
        <v>3516</v>
      </c>
      <c r="O14" s="101">
        <f t="shared" si="1"/>
        <v>2468</v>
      </c>
      <c r="P14" s="98">
        <f>ROUND(SUM(B14:O14)/COUNTIF(B14:O14,"&gt;0"),)</f>
        <v>2761</v>
      </c>
      <c r="Q14" s="99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</row>
    <row r="15" spans="1:33" s="36" customFormat="1" ht="30" customHeight="1" thickBot="1">
      <c r="A15" s="25" t="s">
        <v>67</v>
      </c>
      <c r="B15" s="88">
        <f>IF(B9=0," --- ",B13+B14)</f>
        <v>22247</v>
      </c>
      <c r="C15" s="88">
        <f t="shared" ref="C15:P15" si="2">IF(C9=0," --- ",C13+C14)</f>
        <v>22793</v>
      </c>
      <c r="D15" s="88">
        <f t="shared" si="2"/>
        <v>21005</v>
      </c>
      <c r="E15" s="88">
        <f t="shared" si="2"/>
        <v>20913</v>
      </c>
      <c r="F15" s="88">
        <f t="shared" si="2"/>
        <v>27369</v>
      </c>
      <c r="G15" s="88">
        <f t="shared" si="2"/>
        <v>20233</v>
      </c>
      <c r="H15" s="88">
        <f t="shared" si="2"/>
        <v>16726</v>
      </c>
      <c r="I15" s="88">
        <f t="shared" si="2"/>
        <v>22770</v>
      </c>
      <c r="J15" s="88">
        <f t="shared" si="2"/>
        <v>20471</v>
      </c>
      <c r="K15" s="88">
        <f t="shared" si="2"/>
        <v>23473</v>
      </c>
      <c r="L15" s="88">
        <f t="shared" si="2"/>
        <v>21226</v>
      </c>
      <c r="M15" s="88">
        <f t="shared" si="2"/>
        <v>22262</v>
      </c>
      <c r="N15" s="88">
        <f t="shared" si="2"/>
        <v>21863</v>
      </c>
      <c r="O15" s="101">
        <f t="shared" si="2"/>
        <v>23286</v>
      </c>
      <c r="P15" s="98">
        <f t="shared" si="2"/>
        <v>21903</v>
      </c>
      <c r="Q15" s="99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</row>
    <row r="16" spans="1:33" s="9" customFormat="1" ht="30" customHeight="1" thickBot="1">
      <c r="A16" s="17">
        <v>2010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4"/>
      <c r="Q16" s="15"/>
      <c r="R16" s="15"/>
      <c r="S16" s="15"/>
      <c r="T16" s="16"/>
      <c r="U16" s="16"/>
      <c r="V16" s="16"/>
      <c r="W16" s="16"/>
    </row>
    <row r="17" spans="1:23" s="36" customFormat="1" ht="30" customHeight="1">
      <c r="A17" s="19" t="s">
        <v>15</v>
      </c>
      <c r="B17" s="133">
        <v>16.100000000000001</v>
      </c>
      <c r="C17" s="28">
        <v>15.716129032258063</v>
      </c>
      <c r="D17" s="28">
        <v>15.57</v>
      </c>
      <c r="E17" s="28">
        <v>16.82</v>
      </c>
      <c r="F17" s="28">
        <v>11.72</v>
      </c>
      <c r="G17" s="28">
        <v>15.57</v>
      </c>
      <c r="H17" s="28">
        <v>18.306595424908583</v>
      </c>
      <c r="I17" s="28">
        <v>14.63</v>
      </c>
      <c r="J17" s="28">
        <v>17.850000000000001</v>
      </c>
      <c r="K17" s="28">
        <v>14.722</v>
      </c>
      <c r="L17" s="28">
        <v>16.071999999999999</v>
      </c>
      <c r="M17" s="28">
        <v>15.86</v>
      </c>
      <c r="N17" s="28">
        <v>15</v>
      </c>
      <c r="O17" s="92">
        <v>16.32</v>
      </c>
      <c r="P17" s="105">
        <f t="shared" ref="P17:P20" si="3">SUM(B17:O17)/COUNTIF(B17:O17,"&gt;0")</f>
        <v>15.732623175511902</v>
      </c>
      <c r="R17" s="106"/>
      <c r="S17" s="106"/>
    </row>
    <row r="18" spans="1:23" s="22" customFormat="1" ht="30" customHeight="1">
      <c r="A18" s="21" t="s">
        <v>17</v>
      </c>
      <c r="B18" s="134">
        <v>62</v>
      </c>
      <c r="C18" s="30">
        <v>57.844200000000001</v>
      </c>
      <c r="D18" s="30">
        <v>71.700700000000012</v>
      </c>
      <c r="E18" s="30">
        <v>66</v>
      </c>
      <c r="F18" s="30">
        <v>62.16</v>
      </c>
      <c r="G18" s="30">
        <v>97</v>
      </c>
      <c r="H18" s="30">
        <v>62.117999999999995</v>
      </c>
      <c r="I18" s="30">
        <v>63.05</v>
      </c>
      <c r="J18" s="30">
        <v>55</v>
      </c>
      <c r="K18" s="30">
        <v>57.83</v>
      </c>
      <c r="L18" s="30">
        <v>60.63</v>
      </c>
      <c r="M18" s="30">
        <v>61</v>
      </c>
      <c r="N18" s="30">
        <v>62</v>
      </c>
      <c r="O18" s="93">
        <v>70.900000000000006</v>
      </c>
      <c r="P18" s="107">
        <f t="shared" si="3"/>
        <v>64.945207142857143</v>
      </c>
      <c r="R18" s="106"/>
      <c r="S18" s="106"/>
    </row>
    <row r="19" spans="1:23" s="36" customFormat="1" ht="30" customHeight="1">
      <c r="A19" s="23" t="s">
        <v>16</v>
      </c>
      <c r="B19" s="135">
        <v>25787</v>
      </c>
      <c r="C19" s="31">
        <v>26793</v>
      </c>
      <c r="D19" s="31">
        <v>24174.490760100118</v>
      </c>
      <c r="E19" s="31">
        <v>25950</v>
      </c>
      <c r="F19" s="31">
        <v>24100</v>
      </c>
      <c r="G19" s="31">
        <v>24066</v>
      </c>
      <c r="H19" s="31">
        <v>23440</v>
      </c>
      <c r="I19" s="31">
        <v>25000</v>
      </c>
      <c r="J19" s="31">
        <v>25419</v>
      </c>
      <c r="K19" s="31">
        <v>25118</v>
      </c>
      <c r="L19" s="31">
        <v>25661</v>
      </c>
      <c r="M19" s="31">
        <v>25629</v>
      </c>
      <c r="N19" s="31">
        <v>23200</v>
      </c>
      <c r="O19" s="94">
        <v>25926</v>
      </c>
      <c r="P19" s="108">
        <f t="shared" si="3"/>
        <v>25018.820768578582</v>
      </c>
      <c r="R19" s="106"/>
      <c r="S19" s="106"/>
    </row>
    <row r="20" spans="1:23" s="96" customFormat="1" ht="30" customHeight="1" thickBot="1">
      <c r="A20" s="24" t="s">
        <v>18</v>
      </c>
      <c r="B20" s="136">
        <v>17493</v>
      </c>
      <c r="C20" s="32">
        <v>15698</v>
      </c>
      <c r="D20" s="32">
        <v>15093</v>
      </c>
      <c r="E20" s="32">
        <v>15100</v>
      </c>
      <c r="F20" s="32">
        <v>13900</v>
      </c>
      <c r="G20" s="32">
        <v>14429</v>
      </c>
      <c r="H20" s="32">
        <v>16140</v>
      </c>
      <c r="I20" s="32">
        <v>14590</v>
      </c>
      <c r="J20" s="32">
        <v>16290</v>
      </c>
      <c r="K20" s="32">
        <v>14291</v>
      </c>
      <c r="L20" s="32">
        <v>14931</v>
      </c>
      <c r="M20" s="32">
        <v>14043</v>
      </c>
      <c r="N20" s="32">
        <v>14230</v>
      </c>
      <c r="O20" s="95">
        <v>16112</v>
      </c>
      <c r="P20" s="109">
        <f t="shared" si="3"/>
        <v>15167.142857142857</v>
      </c>
      <c r="R20" s="106"/>
      <c r="S20" s="106"/>
    </row>
    <row r="21" spans="1:23" s="96" customFormat="1" ht="30" customHeight="1" thickBot="1">
      <c r="A21" s="25" t="s">
        <v>65</v>
      </c>
      <c r="B21" s="26">
        <f>IF(B17=0," --- ",ROUND(12*(1/B17*B19),))</f>
        <v>19220</v>
      </c>
      <c r="C21" s="26">
        <f t="shared" ref="C21:O22" si="4">IF(C17=0," --- ",ROUND(12*(1/C17*C19),))</f>
        <v>20458</v>
      </c>
      <c r="D21" s="26">
        <f t="shared" si="4"/>
        <v>18632</v>
      </c>
      <c r="E21" s="26">
        <f t="shared" si="4"/>
        <v>18514</v>
      </c>
      <c r="F21" s="26">
        <f t="shared" si="4"/>
        <v>24676</v>
      </c>
      <c r="G21" s="26">
        <f t="shared" si="4"/>
        <v>18548</v>
      </c>
      <c r="H21" s="26">
        <f t="shared" si="4"/>
        <v>15365</v>
      </c>
      <c r="I21" s="26">
        <f t="shared" si="4"/>
        <v>20506</v>
      </c>
      <c r="J21" s="26">
        <f t="shared" si="4"/>
        <v>17088</v>
      </c>
      <c r="K21" s="26">
        <f t="shared" si="4"/>
        <v>20474</v>
      </c>
      <c r="L21" s="26">
        <f t="shared" si="4"/>
        <v>19160</v>
      </c>
      <c r="M21" s="26">
        <f t="shared" si="4"/>
        <v>19391</v>
      </c>
      <c r="N21" s="26">
        <f t="shared" si="4"/>
        <v>18560</v>
      </c>
      <c r="O21" s="97">
        <f t="shared" si="4"/>
        <v>19063</v>
      </c>
      <c r="P21" s="98">
        <f>ROUND(SUM(B21:O21)/COUNTIF(B21:O21,"&gt;0"),)</f>
        <v>19261</v>
      </c>
    </row>
    <row r="22" spans="1:23" s="96" customFormat="1" ht="30" customHeight="1" thickBot="1">
      <c r="A22" s="25" t="s">
        <v>66</v>
      </c>
      <c r="B22" s="88">
        <f>IF(B18=0," --- ",ROUND(12*(1/B18*B20),))</f>
        <v>3386</v>
      </c>
      <c r="C22" s="88">
        <f t="shared" si="4"/>
        <v>3257</v>
      </c>
      <c r="D22" s="88">
        <f t="shared" si="4"/>
        <v>2526</v>
      </c>
      <c r="E22" s="88">
        <f t="shared" si="4"/>
        <v>2745</v>
      </c>
      <c r="F22" s="88">
        <f t="shared" si="4"/>
        <v>2683</v>
      </c>
      <c r="G22" s="88">
        <f t="shared" si="4"/>
        <v>1785</v>
      </c>
      <c r="H22" s="88">
        <f t="shared" si="4"/>
        <v>3118</v>
      </c>
      <c r="I22" s="88">
        <f t="shared" si="4"/>
        <v>2777</v>
      </c>
      <c r="J22" s="88">
        <f t="shared" si="4"/>
        <v>3554</v>
      </c>
      <c r="K22" s="88">
        <f t="shared" si="4"/>
        <v>2965</v>
      </c>
      <c r="L22" s="88">
        <f t="shared" si="4"/>
        <v>2955</v>
      </c>
      <c r="M22" s="88">
        <f t="shared" si="4"/>
        <v>2763</v>
      </c>
      <c r="N22" s="88">
        <f t="shared" si="4"/>
        <v>2754</v>
      </c>
      <c r="O22" s="101">
        <f t="shared" si="4"/>
        <v>2727</v>
      </c>
      <c r="P22" s="98">
        <f>ROUND(SUM(B22:O22)/COUNTIF(B22:O22,"&gt;0"),)</f>
        <v>2857</v>
      </c>
    </row>
    <row r="23" spans="1:23" s="36" customFormat="1" ht="30" customHeight="1" thickBot="1">
      <c r="A23" s="25" t="s">
        <v>67</v>
      </c>
      <c r="B23" s="88">
        <f t="shared" ref="B23:P23" si="5">IF(B17=0," --- ",B21+B22)</f>
        <v>22606</v>
      </c>
      <c r="C23" s="88">
        <f t="shared" si="5"/>
        <v>23715</v>
      </c>
      <c r="D23" s="88">
        <f t="shared" si="5"/>
        <v>21158</v>
      </c>
      <c r="E23" s="88">
        <f t="shared" si="5"/>
        <v>21259</v>
      </c>
      <c r="F23" s="88">
        <f t="shared" si="5"/>
        <v>27359</v>
      </c>
      <c r="G23" s="88">
        <f t="shared" si="5"/>
        <v>20333</v>
      </c>
      <c r="H23" s="88">
        <f t="shared" si="5"/>
        <v>18483</v>
      </c>
      <c r="I23" s="88">
        <f t="shared" si="5"/>
        <v>23283</v>
      </c>
      <c r="J23" s="88">
        <f t="shared" si="5"/>
        <v>20642</v>
      </c>
      <c r="K23" s="88">
        <f t="shared" si="5"/>
        <v>23439</v>
      </c>
      <c r="L23" s="88">
        <f t="shared" si="5"/>
        <v>22115</v>
      </c>
      <c r="M23" s="88">
        <f t="shared" si="5"/>
        <v>22154</v>
      </c>
      <c r="N23" s="88">
        <f t="shared" si="5"/>
        <v>21314</v>
      </c>
      <c r="O23" s="101">
        <f t="shared" si="5"/>
        <v>21790</v>
      </c>
      <c r="P23" s="98">
        <f t="shared" si="5"/>
        <v>22118</v>
      </c>
    </row>
    <row r="24" spans="1:23" s="9" customFormat="1" ht="30" customHeight="1" thickBot="1">
      <c r="A24" s="17">
        <v>2009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40"/>
      <c r="Q24" s="15"/>
      <c r="R24" s="15"/>
      <c r="S24" s="15"/>
      <c r="T24" s="16"/>
      <c r="U24" s="16"/>
      <c r="V24" s="16"/>
      <c r="W24" s="16"/>
    </row>
    <row r="25" spans="1:23" s="36" customFormat="1" ht="30" customHeight="1">
      <c r="A25" s="19" t="s">
        <v>15</v>
      </c>
      <c r="B25" s="133">
        <v>15.2</v>
      </c>
      <c r="C25" s="28">
        <v>16</v>
      </c>
      <c r="D25" s="28">
        <v>15.57</v>
      </c>
      <c r="E25" s="28">
        <v>16.82</v>
      </c>
      <c r="F25" s="28">
        <v>13.91</v>
      </c>
      <c r="G25" s="28">
        <v>15.57</v>
      </c>
      <c r="H25" s="28">
        <v>20.512820512820515</v>
      </c>
      <c r="I25" s="28">
        <v>14.625</v>
      </c>
      <c r="J25" s="28">
        <v>17.850000000000001</v>
      </c>
      <c r="K25" s="28">
        <v>14.722</v>
      </c>
      <c r="L25" s="28">
        <v>16.071999999999999</v>
      </c>
      <c r="M25" s="28">
        <v>15.86</v>
      </c>
      <c r="N25" s="28">
        <v>15</v>
      </c>
      <c r="O25" s="92">
        <v>16.32</v>
      </c>
      <c r="P25" s="105">
        <f t="shared" ref="P25:P28" si="6">SUM(B25:O25)/COUNTIF(B25:O25,"&gt;0")</f>
        <v>16.002272893772894</v>
      </c>
      <c r="R25" s="106"/>
      <c r="S25" s="106"/>
    </row>
    <row r="26" spans="1:23" s="22" customFormat="1" ht="30" customHeight="1">
      <c r="A26" s="21" t="s">
        <v>17</v>
      </c>
      <c r="B26" s="134">
        <v>62</v>
      </c>
      <c r="C26" s="30">
        <v>56.71</v>
      </c>
      <c r="D26" s="30">
        <v>67.010000000000005</v>
      </c>
      <c r="E26" s="30">
        <v>74</v>
      </c>
      <c r="F26" s="30">
        <v>64.97</v>
      </c>
      <c r="G26" s="30">
        <v>97</v>
      </c>
      <c r="H26" s="30">
        <v>61.2</v>
      </c>
      <c r="I26" s="30">
        <v>63.05</v>
      </c>
      <c r="J26" s="30">
        <v>55</v>
      </c>
      <c r="K26" s="30">
        <v>54.56</v>
      </c>
      <c r="L26" s="30">
        <v>60.63</v>
      </c>
      <c r="M26" s="30">
        <v>61</v>
      </c>
      <c r="N26" s="30">
        <v>56</v>
      </c>
      <c r="O26" s="93">
        <v>70.900000000000006</v>
      </c>
      <c r="P26" s="107">
        <f t="shared" si="6"/>
        <v>64.573571428571427</v>
      </c>
      <c r="R26" s="106"/>
      <c r="S26" s="106"/>
    </row>
    <row r="27" spans="1:23" s="36" customFormat="1" ht="30" customHeight="1">
      <c r="A27" s="23" t="s">
        <v>16</v>
      </c>
      <c r="B27" s="135">
        <v>24249.624</v>
      </c>
      <c r="C27" s="31">
        <v>25276</v>
      </c>
      <c r="D27" s="31">
        <v>23212</v>
      </c>
      <c r="E27" s="31">
        <v>24840</v>
      </c>
      <c r="F27" s="31">
        <v>23250</v>
      </c>
      <c r="G27" s="31">
        <v>23177</v>
      </c>
      <c r="H27" s="31">
        <v>22720</v>
      </c>
      <c r="I27" s="31">
        <v>24080</v>
      </c>
      <c r="J27" s="31">
        <v>24039</v>
      </c>
      <c r="K27" s="31">
        <v>23991</v>
      </c>
      <c r="L27" s="31">
        <v>24505</v>
      </c>
      <c r="M27" s="31">
        <v>24400</v>
      </c>
      <c r="N27" s="31">
        <v>21200</v>
      </c>
      <c r="O27" s="94">
        <v>24840</v>
      </c>
      <c r="P27" s="108">
        <f t="shared" si="6"/>
        <v>23841.401714285716</v>
      </c>
      <c r="R27" s="106"/>
      <c r="S27" s="106"/>
    </row>
    <row r="28" spans="1:23" s="96" customFormat="1" ht="30" customHeight="1" thickBot="1">
      <c r="A28" s="24" t="s">
        <v>18</v>
      </c>
      <c r="B28" s="136">
        <v>13412.717499999999</v>
      </c>
      <c r="C28" s="32">
        <v>14341</v>
      </c>
      <c r="D28" s="32">
        <v>12708</v>
      </c>
      <c r="E28" s="32">
        <v>13130</v>
      </c>
      <c r="F28" s="32">
        <v>12800</v>
      </c>
      <c r="G28" s="32">
        <v>11776</v>
      </c>
      <c r="H28" s="32">
        <v>13120</v>
      </c>
      <c r="I28" s="32">
        <v>13286</v>
      </c>
      <c r="J28" s="32">
        <v>13216</v>
      </c>
      <c r="K28" s="32">
        <v>12735</v>
      </c>
      <c r="L28" s="32">
        <v>13807</v>
      </c>
      <c r="M28" s="32">
        <v>12790</v>
      </c>
      <c r="N28" s="32">
        <v>12664</v>
      </c>
      <c r="O28" s="95">
        <v>13440</v>
      </c>
      <c r="P28" s="109">
        <f t="shared" si="6"/>
        <v>13087.55125</v>
      </c>
      <c r="R28" s="106"/>
      <c r="S28" s="106"/>
    </row>
    <row r="29" spans="1:23" s="96" customFormat="1" ht="30" customHeight="1" thickBot="1">
      <c r="A29" s="25" t="s">
        <v>65</v>
      </c>
      <c r="B29" s="26">
        <f>IF(B25=0," --- ",ROUND(12*(1/B25*B27),))</f>
        <v>19144</v>
      </c>
      <c r="C29" s="26">
        <f t="shared" ref="C29:O30" si="7">IF(C25=0," --- ",ROUND(12*(1/C25*C27),))</f>
        <v>18957</v>
      </c>
      <c r="D29" s="26">
        <f t="shared" si="7"/>
        <v>17890</v>
      </c>
      <c r="E29" s="26">
        <f t="shared" si="7"/>
        <v>17722</v>
      </c>
      <c r="F29" s="26">
        <f t="shared" si="7"/>
        <v>20058</v>
      </c>
      <c r="G29" s="26">
        <f t="shared" si="7"/>
        <v>17863</v>
      </c>
      <c r="H29" s="26">
        <f t="shared" si="7"/>
        <v>13291</v>
      </c>
      <c r="I29" s="26">
        <f t="shared" si="7"/>
        <v>19758</v>
      </c>
      <c r="J29" s="26">
        <f t="shared" si="7"/>
        <v>16161</v>
      </c>
      <c r="K29" s="26">
        <f t="shared" si="7"/>
        <v>19555</v>
      </c>
      <c r="L29" s="26">
        <f t="shared" si="7"/>
        <v>18296</v>
      </c>
      <c r="M29" s="26">
        <f t="shared" si="7"/>
        <v>18462</v>
      </c>
      <c r="N29" s="26">
        <f t="shared" si="7"/>
        <v>16960</v>
      </c>
      <c r="O29" s="97">
        <f t="shared" si="7"/>
        <v>18265</v>
      </c>
      <c r="P29" s="98">
        <f>ROUND(SUM(B29:O29)/COUNTIF(B29:O29,"&gt;0"),)</f>
        <v>18027</v>
      </c>
    </row>
    <row r="30" spans="1:23" s="96" customFormat="1" ht="30" customHeight="1" thickBot="1">
      <c r="A30" s="25" t="s">
        <v>66</v>
      </c>
      <c r="B30" s="88">
        <f>IF(B26=0," --- ",ROUND(12*(1/B26*B28),))</f>
        <v>2596</v>
      </c>
      <c r="C30" s="88">
        <f t="shared" si="7"/>
        <v>3035</v>
      </c>
      <c r="D30" s="88">
        <f t="shared" si="7"/>
        <v>2276</v>
      </c>
      <c r="E30" s="88">
        <f t="shared" si="7"/>
        <v>2129</v>
      </c>
      <c r="F30" s="88">
        <f t="shared" si="7"/>
        <v>2364</v>
      </c>
      <c r="G30" s="88">
        <f t="shared" si="7"/>
        <v>1457</v>
      </c>
      <c r="H30" s="88">
        <f t="shared" si="7"/>
        <v>2573</v>
      </c>
      <c r="I30" s="88">
        <f t="shared" si="7"/>
        <v>2529</v>
      </c>
      <c r="J30" s="88">
        <f t="shared" si="7"/>
        <v>2883</v>
      </c>
      <c r="K30" s="88">
        <f t="shared" si="7"/>
        <v>2801</v>
      </c>
      <c r="L30" s="88">
        <f t="shared" si="7"/>
        <v>2733</v>
      </c>
      <c r="M30" s="88">
        <f t="shared" si="7"/>
        <v>2516</v>
      </c>
      <c r="N30" s="88">
        <f t="shared" si="7"/>
        <v>2714</v>
      </c>
      <c r="O30" s="101">
        <f t="shared" si="7"/>
        <v>2275</v>
      </c>
      <c r="P30" s="98">
        <f>ROUND(SUM(B30:O30)/COUNTIF(B30:O30,"&gt;0"),)</f>
        <v>2492</v>
      </c>
    </row>
    <row r="31" spans="1:23" s="36" customFormat="1" ht="30" customHeight="1" thickBot="1">
      <c r="A31" s="25" t="s">
        <v>67</v>
      </c>
      <c r="B31" s="88">
        <f t="shared" ref="B31:P31" si="8">IF(B25=0," --- ",B29+B30)</f>
        <v>21740</v>
      </c>
      <c r="C31" s="88">
        <f t="shared" si="8"/>
        <v>21992</v>
      </c>
      <c r="D31" s="88">
        <f t="shared" si="8"/>
        <v>20166</v>
      </c>
      <c r="E31" s="88">
        <f t="shared" si="8"/>
        <v>19851</v>
      </c>
      <c r="F31" s="88">
        <f t="shared" si="8"/>
        <v>22422</v>
      </c>
      <c r="G31" s="88">
        <f t="shared" si="8"/>
        <v>19320</v>
      </c>
      <c r="H31" s="88">
        <f t="shared" si="8"/>
        <v>15864</v>
      </c>
      <c r="I31" s="88">
        <f t="shared" si="8"/>
        <v>22287</v>
      </c>
      <c r="J31" s="88">
        <f t="shared" si="8"/>
        <v>19044</v>
      </c>
      <c r="K31" s="88">
        <f t="shared" si="8"/>
        <v>22356</v>
      </c>
      <c r="L31" s="88">
        <f t="shared" si="8"/>
        <v>21029</v>
      </c>
      <c r="M31" s="88">
        <f t="shared" si="8"/>
        <v>20978</v>
      </c>
      <c r="N31" s="88">
        <f t="shared" si="8"/>
        <v>19674</v>
      </c>
      <c r="O31" s="101">
        <f t="shared" si="8"/>
        <v>20540</v>
      </c>
      <c r="P31" s="98">
        <f t="shared" si="8"/>
        <v>20519</v>
      </c>
    </row>
    <row r="32" spans="1:23" s="36" customFormat="1" ht="19.5" customHeight="1">
      <c r="A32" s="38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49"/>
    </row>
    <row r="33" spans="1:33" s="36" customFormat="1" ht="19.5" customHeight="1" thickBot="1">
      <c r="A33" s="38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12" t="s">
        <v>34</v>
      </c>
    </row>
    <row r="34" spans="1:33" ht="16.5" customHeight="1" thickBot="1">
      <c r="A34" s="220" t="s">
        <v>39</v>
      </c>
      <c r="B34" s="222" t="s">
        <v>0</v>
      </c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47"/>
    </row>
    <row r="35" spans="1:33" s="9" customFormat="1" ht="114" customHeight="1" thickBot="1">
      <c r="A35" s="221"/>
      <c r="B35" s="13" t="s">
        <v>1</v>
      </c>
      <c r="C35" s="14" t="s">
        <v>2</v>
      </c>
      <c r="D35" s="14" t="s">
        <v>3</v>
      </c>
      <c r="E35" s="14" t="s">
        <v>4</v>
      </c>
      <c r="F35" s="14" t="s">
        <v>5</v>
      </c>
      <c r="G35" s="14" t="s">
        <v>6</v>
      </c>
      <c r="H35" s="14" t="s">
        <v>7</v>
      </c>
      <c r="I35" s="14" t="s">
        <v>8</v>
      </c>
      <c r="J35" s="14" t="s">
        <v>9</v>
      </c>
      <c r="K35" s="14" t="s">
        <v>10</v>
      </c>
      <c r="L35" s="14" t="s">
        <v>11</v>
      </c>
      <c r="M35" s="14" t="s">
        <v>12</v>
      </c>
      <c r="N35" s="14" t="s">
        <v>14</v>
      </c>
      <c r="O35" s="45" t="s">
        <v>13</v>
      </c>
      <c r="P35" s="48" t="s">
        <v>40</v>
      </c>
      <c r="Q35" s="15"/>
      <c r="R35" s="15"/>
      <c r="S35" s="15"/>
      <c r="T35" s="16"/>
      <c r="U35" s="16"/>
      <c r="V35" s="16"/>
      <c r="W35" s="16"/>
    </row>
    <row r="36" spans="1:33" s="9" customFormat="1" ht="30" customHeight="1" thickBot="1">
      <c r="A36" s="17">
        <v>2011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46"/>
      <c r="Q36" s="15"/>
      <c r="R36" s="15"/>
      <c r="S36" s="15"/>
      <c r="T36" s="16"/>
      <c r="U36" s="16"/>
      <c r="V36" s="16"/>
      <c r="W36" s="16"/>
    </row>
    <row r="37" spans="1:33" s="36" customFormat="1" ht="30" customHeight="1">
      <c r="A37" s="19" t="s">
        <v>15</v>
      </c>
      <c r="B37" s="84">
        <v>22</v>
      </c>
      <c r="C37" s="28">
        <v>25.2</v>
      </c>
      <c r="D37" s="28">
        <v>27.09</v>
      </c>
      <c r="E37" s="28">
        <v>30.5</v>
      </c>
      <c r="F37" s="28">
        <v>42.119</v>
      </c>
      <c r="G37" s="28">
        <v>29.64</v>
      </c>
      <c r="H37" s="28">
        <v>29.85230500392003</v>
      </c>
      <c r="I37" s="28">
        <v>25.66</v>
      </c>
      <c r="J37" s="28">
        <v>28.59</v>
      </c>
      <c r="K37" s="28">
        <v>24.041</v>
      </c>
      <c r="L37" s="28">
        <v>27.439285714285713</v>
      </c>
      <c r="M37" s="28">
        <v>28.57</v>
      </c>
      <c r="N37" s="28">
        <v>22.6</v>
      </c>
      <c r="O37" s="92">
        <v>29.81</v>
      </c>
      <c r="P37" s="70">
        <f t="shared" ref="P37:P40" si="9">SUM(B37:O37)/COUNTIF(B37:O37,"&gt;0")</f>
        <v>28.079399337014696</v>
      </c>
    </row>
    <row r="38" spans="1:33" s="22" customFormat="1" ht="30" customHeight="1">
      <c r="A38" s="21" t="s">
        <v>17</v>
      </c>
      <c r="B38" s="85">
        <v>45</v>
      </c>
      <c r="C38" s="30">
        <v>34.3842</v>
      </c>
      <c r="D38" s="30">
        <v>44.351500000000009</v>
      </c>
      <c r="E38" s="30">
        <v>41.6</v>
      </c>
      <c r="F38" s="30">
        <v>65.025000000000006</v>
      </c>
      <c r="G38" s="30">
        <v>31.1</v>
      </c>
      <c r="H38" s="30">
        <v>39.724460999999998</v>
      </c>
      <c r="I38" s="30">
        <v>37.83</v>
      </c>
      <c r="J38" s="30">
        <v>40</v>
      </c>
      <c r="K38" s="30">
        <v>41.36</v>
      </c>
      <c r="L38" s="30">
        <v>40.53</v>
      </c>
      <c r="M38" s="30">
        <v>37</v>
      </c>
      <c r="N38" s="30">
        <v>50</v>
      </c>
      <c r="O38" s="93">
        <v>54.1</v>
      </c>
      <c r="P38" s="41">
        <f t="shared" si="9"/>
        <v>43.000368642857147</v>
      </c>
    </row>
    <row r="39" spans="1:33" s="36" customFormat="1" ht="30" customHeight="1">
      <c r="A39" s="23" t="s">
        <v>16</v>
      </c>
      <c r="B39" s="86">
        <v>21634</v>
      </c>
      <c r="C39" s="31">
        <v>21411.412129863129</v>
      </c>
      <c r="D39" s="31">
        <v>20509</v>
      </c>
      <c r="E39" s="31">
        <v>22610</v>
      </c>
      <c r="F39" s="31">
        <v>21100</v>
      </c>
      <c r="G39" s="31">
        <v>20792</v>
      </c>
      <c r="H39" s="31">
        <v>23000</v>
      </c>
      <c r="I39" s="31">
        <v>21085</v>
      </c>
      <c r="J39" s="31">
        <v>21003</v>
      </c>
      <c r="K39" s="31">
        <v>20759</v>
      </c>
      <c r="L39" s="31">
        <v>21582</v>
      </c>
      <c r="M39" s="31">
        <v>22082</v>
      </c>
      <c r="N39" s="31">
        <v>20638</v>
      </c>
      <c r="O39" s="94">
        <v>21766</v>
      </c>
      <c r="P39" s="42">
        <f t="shared" si="9"/>
        <v>21426.52943784737</v>
      </c>
    </row>
    <row r="40" spans="1:33" s="96" customFormat="1" ht="30" customHeight="1" thickBot="1">
      <c r="A40" s="24" t="s">
        <v>18</v>
      </c>
      <c r="B40" s="87">
        <v>15638</v>
      </c>
      <c r="C40" s="32">
        <v>15099.89943166653</v>
      </c>
      <c r="D40" s="32">
        <v>14187</v>
      </c>
      <c r="E40" s="32">
        <v>13590</v>
      </c>
      <c r="F40" s="32">
        <v>13600</v>
      </c>
      <c r="G40" s="32">
        <v>13096</v>
      </c>
      <c r="H40" s="32">
        <v>16000</v>
      </c>
      <c r="I40" s="32">
        <v>14780</v>
      </c>
      <c r="J40" s="32">
        <v>15709</v>
      </c>
      <c r="K40" s="32">
        <v>13581</v>
      </c>
      <c r="L40" s="32">
        <v>15393</v>
      </c>
      <c r="M40" s="32">
        <v>15014</v>
      </c>
      <c r="N40" s="32">
        <v>14648</v>
      </c>
      <c r="O40" s="95">
        <v>14581</v>
      </c>
      <c r="P40" s="43">
        <f t="shared" si="9"/>
        <v>14636.921387976181</v>
      </c>
    </row>
    <row r="41" spans="1:33" s="36" customFormat="1" ht="30" customHeight="1" thickBot="1">
      <c r="A41" s="25" t="s">
        <v>65</v>
      </c>
      <c r="B41" s="26">
        <f>IF(B37=0," --- ",ROUND(12*(1/B37*B39),))</f>
        <v>11800</v>
      </c>
      <c r="C41" s="26">
        <f t="shared" ref="C41:O42" si="10">IF(C37=0," --- ",ROUND(12*(1/C37*C39),))</f>
        <v>10196</v>
      </c>
      <c r="D41" s="26">
        <f t="shared" si="10"/>
        <v>9085</v>
      </c>
      <c r="E41" s="26">
        <f t="shared" si="10"/>
        <v>8896</v>
      </c>
      <c r="F41" s="26">
        <f t="shared" si="10"/>
        <v>6012</v>
      </c>
      <c r="G41" s="26">
        <f t="shared" si="10"/>
        <v>8418</v>
      </c>
      <c r="H41" s="26">
        <f t="shared" si="10"/>
        <v>9246</v>
      </c>
      <c r="I41" s="26">
        <f t="shared" si="10"/>
        <v>9860</v>
      </c>
      <c r="J41" s="26">
        <f t="shared" si="10"/>
        <v>8816</v>
      </c>
      <c r="K41" s="26">
        <f>IF(K37=0," --- ",ROUND(12*(1/K37*K39),))</f>
        <v>10362</v>
      </c>
      <c r="L41" s="26">
        <f t="shared" ref="L41:O41" si="11">IF(L37=0," --- ",ROUND(12*(1/L37*L39),))</f>
        <v>9438</v>
      </c>
      <c r="M41" s="26">
        <f t="shared" si="11"/>
        <v>9275</v>
      </c>
      <c r="N41" s="26">
        <f t="shared" si="11"/>
        <v>10958</v>
      </c>
      <c r="O41" s="97">
        <f t="shared" si="11"/>
        <v>8762</v>
      </c>
      <c r="P41" s="98">
        <f>ROUND(SUM(B41:O41)/COUNTIF(B41:O41,"&gt;0"),)</f>
        <v>9366</v>
      </c>
      <c r="Q41" s="99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99"/>
    </row>
    <row r="42" spans="1:33" s="36" customFormat="1" ht="30" customHeight="1" thickBot="1">
      <c r="A42" s="25" t="s">
        <v>66</v>
      </c>
      <c r="B42" s="88">
        <f>IF(B38=0," --- ",ROUND(12*(1/B38*B40),))</f>
        <v>4170</v>
      </c>
      <c r="C42" s="88">
        <f t="shared" si="10"/>
        <v>5270</v>
      </c>
      <c r="D42" s="88">
        <f t="shared" si="10"/>
        <v>3839</v>
      </c>
      <c r="E42" s="88">
        <f t="shared" si="10"/>
        <v>3920</v>
      </c>
      <c r="F42" s="88">
        <f t="shared" si="10"/>
        <v>2510</v>
      </c>
      <c r="G42" s="88">
        <f t="shared" si="10"/>
        <v>5053</v>
      </c>
      <c r="H42" s="88">
        <f t="shared" si="10"/>
        <v>4833</v>
      </c>
      <c r="I42" s="88">
        <f t="shared" si="10"/>
        <v>4688</v>
      </c>
      <c r="J42" s="88">
        <f t="shared" si="10"/>
        <v>4713</v>
      </c>
      <c r="K42" s="88">
        <f t="shared" si="10"/>
        <v>3940</v>
      </c>
      <c r="L42" s="88">
        <f t="shared" si="10"/>
        <v>4558</v>
      </c>
      <c r="M42" s="88">
        <f t="shared" si="10"/>
        <v>4869</v>
      </c>
      <c r="N42" s="88">
        <f t="shared" si="10"/>
        <v>3516</v>
      </c>
      <c r="O42" s="101">
        <f t="shared" si="10"/>
        <v>3234</v>
      </c>
      <c r="P42" s="98">
        <f>ROUND(SUM(B42:O42)/COUNTIF(B42:O42,"&gt;0"),)</f>
        <v>4222</v>
      </c>
      <c r="Q42" s="99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</row>
    <row r="43" spans="1:33" s="36" customFormat="1" ht="30" customHeight="1" thickBot="1">
      <c r="A43" s="25" t="s">
        <v>67</v>
      </c>
      <c r="B43" s="88">
        <f>IF(B37=0," --- ",B41+B42)</f>
        <v>15970</v>
      </c>
      <c r="C43" s="88">
        <f t="shared" ref="C43:P43" si="12">IF(C37=0," --- ",C41+C42)</f>
        <v>15466</v>
      </c>
      <c r="D43" s="88">
        <f t="shared" si="12"/>
        <v>12924</v>
      </c>
      <c r="E43" s="88">
        <f t="shared" si="12"/>
        <v>12816</v>
      </c>
      <c r="F43" s="88">
        <f t="shared" si="12"/>
        <v>8522</v>
      </c>
      <c r="G43" s="88">
        <f t="shared" si="12"/>
        <v>13471</v>
      </c>
      <c r="H43" s="88">
        <f t="shared" si="12"/>
        <v>14079</v>
      </c>
      <c r="I43" s="88">
        <f t="shared" si="12"/>
        <v>14548</v>
      </c>
      <c r="J43" s="88">
        <f t="shared" si="12"/>
        <v>13529</v>
      </c>
      <c r="K43" s="88">
        <f t="shared" si="12"/>
        <v>14302</v>
      </c>
      <c r="L43" s="88">
        <f t="shared" si="12"/>
        <v>13996</v>
      </c>
      <c r="M43" s="88">
        <f t="shared" si="12"/>
        <v>14144</v>
      </c>
      <c r="N43" s="88">
        <f t="shared" si="12"/>
        <v>14474</v>
      </c>
      <c r="O43" s="101">
        <f t="shared" si="12"/>
        <v>11996</v>
      </c>
      <c r="P43" s="98">
        <f t="shared" si="12"/>
        <v>13588</v>
      </c>
      <c r="Q43" s="99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</row>
    <row r="44" spans="1:33" s="9" customFormat="1" ht="30" customHeight="1" thickBot="1">
      <c r="A44" s="17">
        <v>2010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4"/>
      <c r="Q44" s="15"/>
      <c r="R44" s="15"/>
      <c r="S44" s="15"/>
      <c r="T44" s="16"/>
      <c r="U44" s="16"/>
      <c r="V44" s="16"/>
      <c r="W44" s="16"/>
    </row>
    <row r="45" spans="1:33" s="36" customFormat="1" ht="30" customHeight="1">
      <c r="A45" s="19" t="s">
        <v>15</v>
      </c>
      <c r="B45" s="133">
        <v>22</v>
      </c>
      <c r="C45" s="28">
        <v>25.2</v>
      </c>
      <c r="D45" s="28">
        <v>27.09</v>
      </c>
      <c r="E45" s="28">
        <v>30.5</v>
      </c>
      <c r="F45" s="28">
        <v>43.18</v>
      </c>
      <c r="G45" s="28">
        <v>29.64</v>
      </c>
      <c r="H45" s="28">
        <v>26.998382328331566</v>
      </c>
      <c r="I45" s="28">
        <v>25.66</v>
      </c>
      <c r="J45" s="28">
        <v>28.59</v>
      </c>
      <c r="K45" s="28">
        <v>24.552</v>
      </c>
      <c r="L45" s="28">
        <v>31</v>
      </c>
      <c r="M45" s="28">
        <v>28.57</v>
      </c>
      <c r="N45" s="28">
        <v>25.23</v>
      </c>
      <c r="O45" s="92">
        <v>31.64</v>
      </c>
      <c r="P45" s="105">
        <f t="shared" ref="P45:P48" si="13">SUM(B45:O45)/COUNTIF(B45:O45,"&gt;0")</f>
        <v>28.560741594880827</v>
      </c>
      <c r="R45" s="106"/>
      <c r="S45" s="106"/>
    </row>
    <row r="46" spans="1:33" s="22" customFormat="1" ht="30" customHeight="1">
      <c r="A46" s="21" t="s">
        <v>17</v>
      </c>
      <c r="B46" s="134">
        <v>45</v>
      </c>
      <c r="C46" s="30">
        <v>34.3842</v>
      </c>
      <c r="D46" s="30">
        <v>44.351500000000009</v>
      </c>
      <c r="E46" s="30">
        <v>41.6</v>
      </c>
      <c r="F46" s="30">
        <v>41.81</v>
      </c>
      <c r="G46" s="30">
        <v>31.1</v>
      </c>
      <c r="H46" s="30">
        <v>39.724460999999998</v>
      </c>
      <c r="I46" s="30">
        <v>37.83</v>
      </c>
      <c r="J46" s="30">
        <v>40</v>
      </c>
      <c r="K46" s="30">
        <v>39.39</v>
      </c>
      <c r="L46" s="30">
        <v>39.74</v>
      </c>
      <c r="M46" s="30">
        <v>37</v>
      </c>
      <c r="N46" s="30">
        <v>37</v>
      </c>
      <c r="O46" s="93">
        <v>54.1</v>
      </c>
      <c r="P46" s="107">
        <f t="shared" si="13"/>
        <v>40.216440071428572</v>
      </c>
      <c r="R46" s="106"/>
      <c r="S46" s="106"/>
    </row>
    <row r="47" spans="1:33" s="36" customFormat="1" ht="30" customHeight="1">
      <c r="A47" s="23" t="s">
        <v>16</v>
      </c>
      <c r="B47" s="135">
        <v>21634</v>
      </c>
      <c r="C47" s="31">
        <v>21947</v>
      </c>
      <c r="D47" s="31">
        <v>20508.533174560205</v>
      </c>
      <c r="E47" s="31">
        <v>22700</v>
      </c>
      <c r="F47" s="31">
        <v>21100</v>
      </c>
      <c r="G47" s="31">
        <v>20221</v>
      </c>
      <c r="H47" s="31">
        <v>23440</v>
      </c>
      <c r="I47" s="31">
        <v>21626</v>
      </c>
      <c r="J47" s="31">
        <v>21574</v>
      </c>
      <c r="K47" s="31">
        <v>21200</v>
      </c>
      <c r="L47" s="31">
        <v>21874</v>
      </c>
      <c r="M47" s="31">
        <v>22072</v>
      </c>
      <c r="N47" s="31">
        <v>20725</v>
      </c>
      <c r="O47" s="94">
        <v>21875</v>
      </c>
      <c r="P47" s="108">
        <f t="shared" si="13"/>
        <v>21606.895226754299</v>
      </c>
      <c r="R47" s="106"/>
      <c r="S47" s="106"/>
    </row>
    <row r="48" spans="1:33" s="96" customFormat="1" ht="30" customHeight="1" thickBot="1">
      <c r="A48" s="24" t="s">
        <v>18</v>
      </c>
      <c r="B48" s="136">
        <v>17493</v>
      </c>
      <c r="C48" s="32">
        <v>15698</v>
      </c>
      <c r="D48" s="32">
        <v>15093</v>
      </c>
      <c r="E48" s="32">
        <v>15100</v>
      </c>
      <c r="F48" s="32">
        <v>13900</v>
      </c>
      <c r="G48" s="32">
        <v>14429</v>
      </c>
      <c r="H48" s="32">
        <v>16140</v>
      </c>
      <c r="I48" s="32">
        <v>14780</v>
      </c>
      <c r="J48" s="32">
        <v>16290</v>
      </c>
      <c r="K48" s="32">
        <v>14291</v>
      </c>
      <c r="L48" s="32">
        <v>14931</v>
      </c>
      <c r="M48" s="32">
        <v>14043</v>
      </c>
      <c r="N48" s="32">
        <v>14230</v>
      </c>
      <c r="O48" s="95">
        <v>16112</v>
      </c>
      <c r="P48" s="109">
        <f t="shared" si="13"/>
        <v>15180.714285714286</v>
      </c>
      <c r="R48" s="106"/>
      <c r="S48" s="106"/>
    </row>
    <row r="49" spans="1:23" s="96" customFormat="1" ht="30" customHeight="1" thickBot="1">
      <c r="A49" s="25" t="s">
        <v>65</v>
      </c>
      <c r="B49" s="26">
        <f>IF(B45=0," --- ",ROUND(12*(1/B45*B47),))</f>
        <v>11800</v>
      </c>
      <c r="C49" s="26">
        <f t="shared" ref="C49:O50" si="14">IF(C45=0," --- ",ROUND(12*(1/C45*C47),))</f>
        <v>10451</v>
      </c>
      <c r="D49" s="26">
        <f t="shared" si="14"/>
        <v>9085</v>
      </c>
      <c r="E49" s="26">
        <f t="shared" si="14"/>
        <v>8931</v>
      </c>
      <c r="F49" s="26">
        <f t="shared" si="14"/>
        <v>5864</v>
      </c>
      <c r="G49" s="26">
        <f t="shared" si="14"/>
        <v>8187</v>
      </c>
      <c r="H49" s="26">
        <f t="shared" si="14"/>
        <v>10418</v>
      </c>
      <c r="I49" s="26">
        <f t="shared" si="14"/>
        <v>10113</v>
      </c>
      <c r="J49" s="26">
        <f t="shared" si="14"/>
        <v>9055</v>
      </c>
      <c r="K49" s="26">
        <f t="shared" si="14"/>
        <v>10362</v>
      </c>
      <c r="L49" s="26">
        <f t="shared" si="14"/>
        <v>8467</v>
      </c>
      <c r="M49" s="26">
        <f t="shared" si="14"/>
        <v>9271</v>
      </c>
      <c r="N49" s="26">
        <f t="shared" si="14"/>
        <v>9857</v>
      </c>
      <c r="O49" s="97">
        <f t="shared" si="14"/>
        <v>8296</v>
      </c>
      <c r="P49" s="98">
        <f>ROUND(SUM(B49:O49)/COUNTIF(B49:O49,"&gt;0"),)</f>
        <v>9297</v>
      </c>
    </row>
    <row r="50" spans="1:23" s="96" customFormat="1" ht="30" customHeight="1" thickBot="1">
      <c r="A50" s="25" t="s">
        <v>66</v>
      </c>
      <c r="B50" s="88">
        <f>IF(B46=0," --- ",ROUND(12*(1/B46*B48),))</f>
        <v>4665</v>
      </c>
      <c r="C50" s="88">
        <f t="shared" si="14"/>
        <v>5479</v>
      </c>
      <c r="D50" s="88">
        <f t="shared" si="14"/>
        <v>4084</v>
      </c>
      <c r="E50" s="88">
        <f t="shared" si="14"/>
        <v>4356</v>
      </c>
      <c r="F50" s="88">
        <f t="shared" si="14"/>
        <v>3989</v>
      </c>
      <c r="G50" s="88">
        <f t="shared" si="14"/>
        <v>5567</v>
      </c>
      <c r="H50" s="88">
        <f t="shared" si="14"/>
        <v>4876</v>
      </c>
      <c r="I50" s="88">
        <f t="shared" si="14"/>
        <v>4688</v>
      </c>
      <c r="J50" s="88">
        <f t="shared" si="14"/>
        <v>4887</v>
      </c>
      <c r="K50" s="88">
        <f t="shared" si="14"/>
        <v>4354</v>
      </c>
      <c r="L50" s="88">
        <f t="shared" si="14"/>
        <v>4509</v>
      </c>
      <c r="M50" s="88">
        <f t="shared" si="14"/>
        <v>4554</v>
      </c>
      <c r="N50" s="88">
        <f t="shared" si="14"/>
        <v>4615</v>
      </c>
      <c r="O50" s="101">
        <f t="shared" si="14"/>
        <v>3574</v>
      </c>
      <c r="P50" s="98">
        <f>ROUND(SUM(B50:O50)/COUNTIF(B50:O50,"&gt;0"),)</f>
        <v>4586</v>
      </c>
    </row>
    <row r="51" spans="1:23" s="36" customFormat="1" ht="30" customHeight="1" thickBot="1">
      <c r="A51" s="25" t="s">
        <v>67</v>
      </c>
      <c r="B51" s="88">
        <f t="shared" ref="B51:P51" si="15">IF(B45=0," --- ",B49+B50)</f>
        <v>16465</v>
      </c>
      <c r="C51" s="88">
        <f t="shared" si="15"/>
        <v>15930</v>
      </c>
      <c r="D51" s="88">
        <f t="shared" si="15"/>
        <v>13169</v>
      </c>
      <c r="E51" s="88">
        <f t="shared" si="15"/>
        <v>13287</v>
      </c>
      <c r="F51" s="88">
        <f t="shared" si="15"/>
        <v>9853</v>
      </c>
      <c r="G51" s="88">
        <f t="shared" si="15"/>
        <v>13754</v>
      </c>
      <c r="H51" s="88">
        <f t="shared" si="15"/>
        <v>15294</v>
      </c>
      <c r="I51" s="88">
        <f t="shared" si="15"/>
        <v>14801</v>
      </c>
      <c r="J51" s="88">
        <f t="shared" si="15"/>
        <v>13942</v>
      </c>
      <c r="K51" s="88">
        <f t="shared" si="15"/>
        <v>14716</v>
      </c>
      <c r="L51" s="88">
        <f t="shared" si="15"/>
        <v>12976</v>
      </c>
      <c r="M51" s="88">
        <f t="shared" si="15"/>
        <v>13825</v>
      </c>
      <c r="N51" s="88">
        <f t="shared" si="15"/>
        <v>14472</v>
      </c>
      <c r="O51" s="101">
        <f t="shared" si="15"/>
        <v>11870</v>
      </c>
      <c r="P51" s="98">
        <f t="shared" si="15"/>
        <v>13883</v>
      </c>
    </row>
    <row r="52" spans="1:23" s="9" customFormat="1" ht="30" customHeight="1" thickBot="1">
      <c r="A52" s="17">
        <v>2009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40"/>
      <c r="Q52" s="15"/>
      <c r="R52" s="15"/>
      <c r="S52" s="15"/>
      <c r="T52" s="16"/>
      <c r="U52" s="16"/>
      <c r="V52" s="16"/>
      <c r="W52" s="16"/>
    </row>
    <row r="53" spans="1:23" s="36" customFormat="1" ht="30" customHeight="1">
      <c r="A53" s="19" t="s">
        <v>15</v>
      </c>
      <c r="B53" s="133">
        <v>26.7</v>
      </c>
      <c r="C53" s="28">
        <v>27.692307692307693</v>
      </c>
      <c r="D53" s="28">
        <v>27.37</v>
      </c>
      <c r="E53" s="28">
        <v>30.5</v>
      </c>
      <c r="F53" s="28">
        <v>39.96</v>
      </c>
      <c r="G53" s="28">
        <v>29.64</v>
      </c>
      <c r="H53" s="28">
        <v>30.252100840336134</v>
      </c>
      <c r="I53" s="28">
        <v>25.66</v>
      </c>
      <c r="J53" s="28">
        <v>28.59</v>
      </c>
      <c r="K53" s="28">
        <v>24.552</v>
      </c>
      <c r="L53" s="28">
        <v>31</v>
      </c>
      <c r="M53" s="28">
        <v>28.57</v>
      </c>
      <c r="N53" s="28">
        <v>20</v>
      </c>
      <c r="O53" s="92">
        <v>31.64</v>
      </c>
      <c r="P53" s="105">
        <f t="shared" ref="P53:P56" si="16">SUM(B53:O53)/COUNTIF(B53:O53,"&gt;0")</f>
        <v>28.723314895188846</v>
      </c>
      <c r="R53" s="106"/>
      <c r="S53" s="106"/>
    </row>
    <row r="54" spans="1:23" s="22" customFormat="1" ht="30" customHeight="1">
      <c r="A54" s="21" t="s">
        <v>17</v>
      </c>
      <c r="B54" s="134">
        <v>35</v>
      </c>
      <c r="C54" s="30">
        <v>33.71</v>
      </c>
      <c r="D54" s="30">
        <v>41.87</v>
      </c>
      <c r="E54" s="30">
        <v>41.6</v>
      </c>
      <c r="F54" s="30">
        <v>39.82</v>
      </c>
      <c r="G54" s="30">
        <v>31.1</v>
      </c>
      <c r="H54" s="30">
        <v>39.1374</v>
      </c>
      <c r="I54" s="30">
        <v>37.83</v>
      </c>
      <c r="J54" s="30">
        <v>40</v>
      </c>
      <c r="K54" s="30">
        <v>36.81</v>
      </c>
      <c r="L54" s="30">
        <v>39.74</v>
      </c>
      <c r="M54" s="30">
        <v>37</v>
      </c>
      <c r="N54" s="30">
        <v>33.6</v>
      </c>
      <c r="O54" s="93">
        <v>54.1</v>
      </c>
      <c r="P54" s="107">
        <f t="shared" si="16"/>
        <v>38.665528571428574</v>
      </c>
      <c r="R54" s="106"/>
      <c r="S54" s="106"/>
    </row>
    <row r="55" spans="1:23" s="36" customFormat="1" ht="30" customHeight="1">
      <c r="A55" s="23" t="s">
        <v>16</v>
      </c>
      <c r="B55" s="135">
        <v>19190.503500000003</v>
      </c>
      <c r="C55" s="31">
        <v>20705</v>
      </c>
      <c r="D55" s="31">
        <v>19692</v>
      </c>
      <c r="E55" s="31">
        <v>22250</v>
      </c>
      <c r="F55" s="31">
        <v>20250</v>
      </c>
      <c r="G55" s="31">
        <v>18823</v>
      </c>
      <c r="H55" s="31">
        <v>22720</v>
      </c>
      <c r="I55" s="31">
        <v>20655</v>
      </c>
      <c r="J55" s="31">
        <v>21162</v>
      </c>
      <c r="K55" s="31">
        <v>20222</v>
      </c>
      <c r="L55" s="31">
        <v>20994</v>
      </c>
      <c r="M55" s="31">
        <v>21400</v>
      </c>
      <c r="N55" s="31">
        <v>21200</v>
      </c>
      <c r="O55" s="94">
        <v>20290</v>
      </c>
      <c r="P55" s="108">
        <f t="shared" si="16"/>
        <v>20682.393107142856</v>
      </c>
      <c r="R55" s="106"/>
      <c r="S55" s="106"/>
    </row>
    <row r="56" spans="1:23" s="96" customFormat="1" ht="30" customHeight="1" thickBot="1">
      <c r="A56" s="24" t="s">
        <v>18</v>
      </c>
      <c r="B56" s="136">
        <v>13412.717499999999</v>
      </c>
      <c r="C56" s="32">
        <v>14341</v>
      </c>
      <c r="D56" s="32">
        <v>12708</v>
      </c>
      <c r="E56" s="32">
        <v>13130</v>
      </c>
      <c r="F56" s="32">
        <v>12800</v>
      </c>
      <c r="G56" s="32">
        <v>11776</v>
      </c>
      <c r="H56" s="32">
        <v>13120</v>
      </c>
      <c r="I56" s="32">
        <v>13591</v>
      </c>
      <c r="J56" s="32">
        <v>13216</v>
      </c>
      <c r="K56" s="32">
        <v>12735</v>
      </c>
      <c r="L56" s="32">
        <v>13807</v>
      </c>
      <c r="M56" s="32">
        <v>12790</v>
      </c>
      <c r="N56" s="32">
        <v>12664</v>
      </c>
      <c r="O56" s="95">
        <v>13440</v>
      </c>
      <c r="P56" s="109">
        <f t="shared" si="16"/>
        <v>13109.336964285714</v>
      </c>
      <c r="R56" s="106"/>
      <c r="S56" s="106"/>
    </row>
    <row r="57" spans="1:23" s="96" customFormat="1" ht="30" customHeight="1" thickBot="1">
      <c r="A57" s="25" t="s">
        <v>65</v>
      </c>
      <c r="B57" s="26">
        <f>IF(B53=0," --- ",ROUND(12*(1/B53*B55),))</f>
        <v>8625</v>
      </c>
      <c r="C57" s="26">
        <f t="shared" ref="C57:O58" si="17">IF(C53=0," --- ",ROUND(12*(1/C53*C55),))</f>
        <v>8972</v>
      </c>
      <c r="D57" s="26">
        <f t="shared" si="17"/>
        <v>8634</v>
      </c>
      <c r="E57" s="26">
        <f t="shared" si="17"/>
        <v>8754</v>
      </c>
      <c r="F57" s="26">
        <f t="shared" si="17"/>
        <v>6081</v>
      </c>
      <c r="G57" s="26">
        <f t="shared" si="17"/>
        <v>7621</v>
      </c>
      <c r="H57" s="26">
        <f t="shared" si="17"/>
        <v>9012</v>
      </c>
      <c r="I57" s="26">
        <f t="shared" si="17"/>
        <v>9659</v>
      </c>
      <c r="J57" s="26">
        <f t="shared" si="17"/>
        <v>8882</v>
      </c>
      <c r="K57" s="26">
        <f t="shared" si="17"/>
        <v>9884</v>
      </c>
      <c r="L57" s="26">
        <f t="shared" si="17"/>
        <v>8127</v>
      </c>
      <c r="M57" s="26">
        <f t="shared" si="17"/>
        <v>8988</v>
      </c>
      <c r="N57" s="26">
        <f t="shared" si="17"/>
        <v>12720</v>
      </c>
      <c r="O57" s="97">
        <f t="shared" si="17"/>
        <v>7695</v>
      </c>
      <c r="P57" s="98">
        <f>ROUND(SUM(B57:O57)/COUNTIF(B57:O57,"&gt;0"),)</f>
        <v>8832</v>
      </c>
    </row>
    <row r="58" spans="1:23" s="96" customFormat="1" ht="30" customHeight="1" thickBot="1">
      <c r="A58" s="25" t="s">
        <v>66</v>
      </c>
      <c r="B58" s="88">
        <f>IF(B54=0," --- ",ROUND(12*(1/B54*B56),))</f>
        <v>4599</v>
      </c>
      <c r="C58" s="88">
        <f t="shared" si="17"/>
        <v>5105</v>
      </c>
      <c r="D58" s="88">
        <f t="shared" si="17"/>
        <v>3642</v>
      </c>
      <c r="E58" s="88">
        <f t="shared" si="17"/>
        <v>3788</v>
      </c>
      <c r="F58" s="88">
        <f t="shared" si="17"/>
        <v>3857</v>
      </c>
      <c r="G58" s="88">
        <f t="shared" si="17"/>
        <v>4544</v>
      </c>
      <c r="H58" s="88">
        <f t="shared" si="17"/>
        <v>4023</v>
      </c>
      <c r="I58" s="88">
        <f t="shared" si="17"/>
        <v>4311</v>
      </c>
      <c r="J58" s="88">
        <f t="shared" si="17"/>
        <v>3965</v>
      </c>
      <c r="K58" s="88">
        <f t="shared" si="17"/>
        <v>4152</v>
      </c>
      <c r="L58" s="88">
        <f t="shared" si="17"/>
        <v>4169</v>
      </c>
      <c r="M58" s="88">
        <f t="shared" si="17"/>
        <v>4148</v>
      </c>
      <c r="N58" s="88">
        <f t="shared" si="17"/>
        <v>4523</v>
      </c>
      <c r="O58" s="101">
        <f t="shared" si="17"/>
        <v>2981</v>
      </c>
      <c r="P58" s="98">
        <f>ROUND(SUM(B58:O58)/COUNTIF(B58:O58,"&gt;0"),)</f>
        <v>4129</v>
      </c>
    </row>
    <row r="59" spans="1:23" s="36" customFormat="1" ht="30" customHeight="1" thickBot="1">
      <c r="A59" s="25" t="s">
        <v>67</v>
      </c>
      <c r="B59" s="88">
        <f t="shared" ref="B59:P59" si="18">IF(B53=0," --- ",B57+B58)</f>
        <v>13224</v>
      </c>
      <c r="C59" s="88">
        <f t="shared" si="18"/>
        <v>14077</v>
      </c>
      <c r="D59" s="88">
        <f t="shared" si="18"/>
        <v>12276</v>
      </c>
      <c r="E59" s="88">
        <f t="shared" si="18"/>
        <v>12542</v>
      </c>
      <c r="F59" s="88">
        <f t="shared" si="18"/>
        <v>9938</v>
      </c>
      <c r="G59" s="88">
        <f t="shared" si="18"/>
        <v>12165</v>
      </c>
      <c r="H59" s="88">
        <f t="shared" si="18"/>
        <v>13035</v>
      </c>
      <c r="I59" s="88">
        <f t="shared" si="18"/>
        <v>13970</v>
      </c>
      <c r="J59" s="88">
        <f t="shared" si="18"/>
        <v>12847</v>
      </c>
      <c r="K59" s="88">
        <f t="shared" si="18"/>
        <v>14036</v>
      </c>
      <c r="L59" s="88">
        <f t="shared" si="18"/>
        <v>12296</v>
      </c>
      <c r="M59" s="88">
        <f t="shared" si="18"/>
        <v>13136</v>
      </c>
      <c r="N59" s="88">
        <f t="shared" si="18"/>
        <v>17243</v>
      </c>
      <c r="O59" s="101">
        <f t="shared" si="18"/>
        <v>10676</v>
      </c>
      <c r="P59" s="98">
        <f t="shared" si="18"/>
        <v>12961</v>
      </c>
    </row>
    <row r="60" spans="1:23" s="138" customFormat="1" ht="17.25" customHeight="1">
      <c r="A60" s="137" t="s">
        <v>70</v>
      </c>
      <c r="C60" s="139"/>
      <c r="F60" s="140"/>
      <c r="I60" s="141"/>
      <c r="Q60" s="142">
        <v>153</v>
      </c>
    </row>
    <row r="61" spans="1:23" s="36" customFormat="1" ht="15" customHeight="1">
      <c r="C61" s="99"/>
      <c r="D61" s="99"/>
      <c r="E61" s="99"/>
      <c r="F61" s="99"/>
      <c r="G61" s="110"/>
      <c r="H61" s="110"/>
    </row>
    <row r="63" spans="1:23" ht="21" thickBot="1">
      <c r="A63" s="44" t="s">
        <v>37</v>
      </c>
      <c r="P63" s="12" t="s">
        <v>111</v>
      </c>
    </row>
    <row r="64" spans="1:23" ht="16.5" thickBot="1">
      <c r="A64" s="224" t="s">
        <v>71</v>
      </c>
      <c r="B64" s="222" t="s">
        <v>0</v>
      </c>
      <c r="C64" s="223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47"/>
    </row>
    <row r="65" spans="1:16" ht="114" customHeight="1" thickBot="1">
      <c r="A65" s="225"/>
      <c r="B65" s="13" t="s">
        <v>1</v>
      </c>
      <c r="C65" s="14" t="s">
        <v>2</v>
      </c>
      <c r="D65" s="14" t="s">
        <v>3</v>
      </c>
      <c r="E65" s="14" t="s">
        <v>4</v>
      </c>
      <c r="F65" s="14" t="s">
        <v>5</v>
      </c>
      <c r="G65" s="14" t="s">
        <v>6</v>
      </c>
      <c r="H65" s="14" t="s">
        <v>7</v>
      </c>
      <c r="I65" s="14" t="s">
        <v>8</v>
      </c>
      <c r="J65" s="14" t="s">
        <v>9</v>
      </c>
      <c r="K65" s="14" t="s">
        <v>10</v>
      </c>
      <c r="L65" s="14" t="s">
        <v>11</v>
      </c>
      <c r="M65" s="14" t="s">
        <v>12</v>
      </c>
      <c r="N65" s="14" t="s">
        <v>14</v>
      </c>
      <c r="O65" s="45" t="s">
        <v>13</v>
      </c>
      <c r="P65" s="48" t="s">
        <v>40</v>
      </c>
    </row>
    <row r="66" spans="1:16" ht="30" customHeight="1" thickBot="1">
      <c r="A66" s="111" t="s">
        <v>72</v>
      </c>
      <c r="B66" s="112">
        <f>IF(OR(B13=" --- ",B21=" --- ")," --- ",B13/B21*100-100)</f>
        <v>0</v>
      </c>
      <c r="C66" s="33">
        <f t="shared" ref="C66:P66" si="19">IF(OR(C13=" --- ",C21=" --- ")," --- ",C13/C21*100-100)</f>
        <v>-3.9006745527422026</v>
      </c>
      <c r="D66" s="33">
        <f t="shared" si="19"/>
        <v>-5.3671103477910265E-3</v>
      </c>
      <c r="E66" s="33">
        <f t="shared" si="19"/>
        <v>-0.38889489035324232</v>
      </c>
      <c r="F66" s="33">
        <f t="shared" si="19"/>
        <v>2.1194683092883793</v>
      </c>
      <c r="G66" s="33">
        <f t="shared" si="19"/>
        <v>0.35044209618287425</v>
      </c>
      <c r="H66" s="33">
        <f t="shared" si="19"/>
        <v>-11.259355678490081</v>
      </c>
      <c r="I66" s="33">
        <f t="shared" si="19"/>
        <v>-2.5017068175168191</v>
      </c>
      <c r="J66" s="33">
        <f t="shared" si="19"/>
        <v>-0.25749063670411942</v>
      </c>
      <c r="K66" s="33">
        <f t="shared" si="19"/>
        <v>1.5385366806681731</v>
      </c>
      <c r="L66" s="33">
        <f t="shared" si="19"/>
        <v>-4.8068893528183594</v>
      </c>
      <c r="M66" s="33">
        <f t="shared" si="19"/>
        <v>-0.1804961064411259</v>
      </c>
      <c r="N66" s="33">
        <f t="shared" si="19"/>
        <v>-1.1476293103448256</v>
      </c>
      <c r="O66" s="113">
        <f t="shared" si="19"/>
        <v>9.2063158999108339</v>
      </c>
      <c r="P66" s="114">
        <f t="shared" si="19"/>
        <v>-0.61782877316858276</v>
      </c>
    </row>
    <row r="67" spans="1:16" ht="30" customHeight="1" thickBot="1">
      <c r="A67" s="111" t="s">
        <v>73</v>
      </c>
      <c r="B67" s="115">
        <f>IF(OR(B21=" --- ",B29=" --- ")," --- ",B21/B29*100-100)</f>
        <v>0.39699122440450196</v>
      </c>
      <c r="C67" s="116">
        <f t="shared" ref="C67:P67" si="20">IF(OR(C21=" --- ",C29=" --- ")," --- ",C21/C29*100-100)</f>
        <v>7.9179195020309123</v>
      </c>
      <c r="D67" s="116">
        <f t="shared" si="20"/>
        <v>4.1475684740078407</v>
      </c>
      <c r="E67" s="116">
        <f t="shared" si="20"/>
        <v>4.4690215551292312</v>
      </c>
      <c r="F67" s="116">
        <f t="shared" si="20"/>
        <v>23.02323262538637</v>
      </c>
      <c r="G67" s="116">
        <f t="shared" si="20"/>
        <v>3.8347422045569033</v>
      </c>
      <c r="H67" s="116">
        <f t="shared" si="20"/>
        <v>15.604544428560672</v>
      </c>
      <c r="I67" s="116">
        <f t="shared" si="20"/>
        <v>3.7858082801903095</v>
      </c>
      <c r="J67" s="116">
        <f t="shared" si="20"/>
        <v>5.736031186188967</v>
      </c>
      <c r="K67" s="116">
        <f t="shared" si="20"/>
        <v>4.6995653285604675</v>
      </c>
      <c r="L67" s="116">
        <f t="shared" si="20"/>
        <v>4.7223436816790496</v>
      </c>
      <c r="M67" s="116">
        <f t="shared" si="20"/>
        <v>5.0319575343949765</v>
      </c>
      <c r="N67" s="116">
        <f t="shared" si="20"/>
        <v>9.4339622641509351</v>
      </c>
      <c r="O67" s="117">
        <f t="shared" si="20"/>
        <v>4.3690117711470151</v>
      </c>
      <c r="P67" s="118">
        <f t="shared" si="20"/>
        <v>6.8452876241193792</v>
      </c>
    </row>
    <row r="68" spans="1:16" ht="15" customHeight="1" thickBot="1">
      <c r="A68" s="127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128"/>
    </row>
    <row r="69" spans="1:16" ht="30" customHeight="1" thickBot="1">
      <c r="A69" s="119" t="s">
        <v>74</v>
      </c>
      <c r="B69" s="120">
        <f>IF(OR(B13=" --- ",B21=" --- ")," --- ",B13-B21)</f>
        <v>0</v>
      </c>
      <c r="C69" s="34">
        <f t="shared" ref="C69:P69" si="21">IF(OR(C13=" --- ",C21=" --- ")," --- ",C13-C21)</f>
        <v>-798</v>
      </c>
      <c r="D69" s="34">
        <f t="shared" si="21"/>
        <v>-1</v>
      </c>
      <c r="E69" s="34">
        <f t="shared" si="21"/>
        <v>-72</v>
      </c>
      <c r="F69" s="34">
        <f t="shared" si="21"/>
        <v>523</v>
      </c>
      <c r="G69" s="34">
        <f t="shared" si="21"/>
        <v>65</v>
      </c>
      <c r="H69" s="34">
        <f t="shared" si="21"/>
        <v>-1730</v>
      </c>
      <c r="I69" s="34">
        <f t="shared" si="21"/>
        <v>-513</v>
      </c>
      <c r="J69" s="34">
        <f t="shared" si="21"/>
        <v>-44</v>
      </c>
      <c r="K69" s="34">
        <f t="shared" si="21"/>
        <v>315</v>
      </c>
      <c r="L69" s="34">
        <f t="shared" si="21"/>
        <v>-921</v>
      </c>
      <c r="M69" s="34">
        <f t="shared" si="21"/>
        <v>-35</v>
      </c>
      <c r="N69" s="34">
        <f t="shared" si="21"/>
        <v>-213</v>
      </c>
      <c r="O69" s="121">
        <f t="shared" si="21"/>
        <v>1755</v>
      </c>
      <c r="P69" s="122">
        <f t="shared" si="21"/>
        <v>-119</v>
      </c>
    </row>
    <row r="70" spans="1:16" ht="30" customHeight="1" thickBot="1">
      <c r="A70" s="119" t="s">
        <v>75</v>
      </c>
      <c r="B70" s="123">
        <f>IF(OR(B21=" --- ",B29=" --- ")," --- ",B21-B29)</f>
        <v>76</v>
      </c>
      <c r="C70" s="124">
        <f t="shared" ref="C70:P70" si="22">IF(OR(C21=" --- ",C29=" --- ")," --- ",C21-C29)</f>
        <v>1501</v>
      </c>
      <c r="D70" s="124">
        <f t="shared" si="22"/>
        <v>742</v>
      </c>
      <c r="E70" s="124">
        <f t="shared" si="22"/>
        <v>792</v>
      </c>
      <c r="F70" s="124">
        <f t="shared" si="22"/>
        <v>4618</v>
      </c>
      <c r="G70" s="124">
        <f t="shared" si="22"/>
        <v>685</v>
      </c>
      <c r="H70" s="124">
        <f t="shared" si="22"/>
        <v>2074</v>
      </c>
      <c r="I70" s="124">
        <f t="shared" si="22"/>
        <v>748</v>
      </c>
      <c r="J70" s="124">
        <f t="shared" si="22"/>
        <v>927</v>
      </c>
      <c r="K70" s="124">
        <f t="shared" si="22"/>
        <v>919</v>
      </c>
      <c r="L70" s="124">
        <f t="shared" si="22"/>
        <v>864</v>
      </c>
      <c r="M70" s="124">
        <f t="shared" si="22"/>
        <v>929</v>
      </c>
      <c r="N70" s="124">
        <f t="shared" si="22"/>
        <v>1600</v>
      </c>
      <c r="O70" s="125">
        <f t="shared" si="22"/>
        <v>798</v>
      </c>
      <c r="P70" s="126">
        <f t="shared" si="22"/>
        <v>1234</v>
      </c>
    </row>
    <row r="72" spans="1:16" ht="13.5" thickBot="1">
      <c r="P72" s="12" t="s">
        <v>112</v>
      </c>
    </row>
    <row r="73" spans="1:16" ht="16.5" thickBot="1">
      <c r="A73" s="224" t="s">
        <v>76</v>
      </c>
      <c r="B73" s="222" t="s">
        <v>0</v>
      </c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47"/>
    </row>
    <row r="74" spans="1:16" ht="114" customHeight="1" thickBot="1">
      <c r="A74" s="225"/>
      <c r="B74" s="13" t="s">
        <v>1</v>
      </c>
      <c r="C74" s="14" t="s">
        <v>2</v>
      </c>
      <c r="D74" s="14" t="s">
        <v>3</v>
      </c>
      <c r="E74" s="14" t="s">
        <v>4</v>
      </c>
      <c r="F74" s="14" t="s">
        <v>5</v>
      </c>
      <c r="G74" s="14" t="s">
        <v>6</v>
      </c>
      <c r="H74" s="14" t="s">
        <v>7</v>
      </c>
      <c r="I74" s="14" t="s">
        <v>8</v>
      </c>
      <c r="J74" s="14" t="s">
        <v>9</v>
      </c>
      <c r="K74" s="14" t="s">
        <v>10</v>
      </c>
      <c r="L74" s="14" t="s">
        <v>11</v>
      </c>
      <c r="M74" s="14" t="s">
        <v>12</v>
      </c>
      <c r="N74" s="14" t="s">
        <v>14</v>
      </c>
      <c r="O74" s="45" t="s">
        <v>13</v>
      </c>
      <c r="P74" s="48" t="s">
        <v>40</v>
      </c>
    </row>
    <row r="75" spans="1:16" ht="30" customHeight="1" thickBot="1">
      <c r="A75" s="111" t="s">
        <v>77</v>
      </c>
      <c r="B75" s="112">
        <f>IF(OR(B14=" --- ",B22=" --- ")," --- ",B14/B22*100-100)</f>
        <v>-10.602480803307728</v>
      </c>
      <c r="C75" s="33">
        <f t="shared" ref="C75:P75" si="23">IF(OR(C14=" --- ",C22=" --- ")," --- ",C14/C22*100-100)</f>
        <v>-3.8071845256370835</v>
      </c>
      <c r="D75" s="33">
        <f t="shared" si="23"/>
        <v>-6.0174188440221741</v>
      </c>
      <c r="E75" s="33">
        <f t="shared" si="23"/>
        <v>-9.9817850637522838</v>
      </c>
      <c r="F75" s="33">
        <f t="shared" si="23"/>
        <v>-19.12038762579202</v>
      </c>
      <c r="G75" s="33">
        <f t="shared" si="23"/>
        <v>-9.2436974789915922</v>
      </c>
      <c r="H75" s="33">
        <f t="shared" si="23"/>
        <v>-0.86593970493906625</v>
      </c>
      <c r="I75" s="33">
        <f t="shared" si="23"/>
        <v>0</v>
      </c>
      <c r="J75" s="33">
        <f t="shared" si="23"/>
        <v>-3.5734383792909341</v>
      </c>
      <c r="K75" s="33">
        <f t="shared" si="23"/>
        <v>-9.4772344013490795</v>
      </c>
      <c r="L75" s="33">
        <f t="shared" si="23"/>
        <v>1.0829103214889955</v>
      </c>
      <c r="M75" s="33">
        <f t="shared" si="23"/>
        <v>5.1755338400289617</v>
      </c>
      <c r="N75" s="33">
        <f t="shared" si="23"/>
        <v>27.66884531590415</v>
      </c>
      <c r="O75" s="113">
        <f t="shared" si="23"/>
        <v>-9.4976164283094988</v>
      </c>
      <c r="P75" s="114">
        <f t="shared" si="23"/>
        <v>-3.3601680084004215</v>
      </c>
    </row>
    <row r="76" spans="1:16" ht="30" customHeight="1" thickBot="1">
      <c r="A76" s="111" t="s">
        <v>78</v>
      </c>
      <c r="B76" s="115">
        <f>IF(OR(B22=" --- ",B30=" --- ")," --- ",B22/B30*100-100)</f>
        <v>30.431432973805869</v>
      </c>
      <c r="C76" s="116">
        <f t="shared" ref="C76:P76" si="24">IF(OR(C22=" --- ",C30=" --- ")," --- ",C22/C30*100-100)</f>
        <v>7.3146622734761024</v>
      </c>
      <c r="D76" s="116">
        <f t="shared" si="24"/>
        <v>10.984182776801404</v>
      </c>
      <c r="E76" s="116">
        <f t="shared" si="24"/>
        <v>28.933771723814004</v>
      </c>
      <c r="F76" s="116">
        <f t="shared" si="24"/>
        <v>13.49407783417935</v>
      </c>
      <c r="G76" s="116">
        <f t="shared" si="24"/>
        <v>22.512010981468777</v>
      </c>
      <c r="H76" s="116">
        <f t="shared" si="24"/>
        <v>21.181500194325693</v>
      </c>
      <c r="I76" s="116">
        <f t="shared" si="24"/>
        <v>9.8062475286674555</v>
      </c>
      <c r="J76" s="116">
        <f t="shared" si="24"/>
        <v>23.274366978841485</v>
      </c>
      <c r="K76" s="116">
        <f t="shared" si="24"/>
        <v>5.8550517672259872</v>
      </c>
      <c r="L76" s="116">
        <f t="shared" si="24"/>
        <v>8.1229418221734306</v>
      </c>
      <c r="M76" s="116">
        <f t="shared" si="24"/>
        <v>9.8171701112877514</v>
      </c>
      <c r="N76" s="116">
        <f t="shared" si="24"/>
        <v>1.4738393515106907</v>
      </c>
      <c r="O76" s="117">
        <f t="shared" si="24"/>
        <v>19.868131868131883</v>
      </c>
      <c r="P76" s="118">
        <f t="shared" si="24"/>
        <v>14.646869983948648</v>
      </c>
    </row>
    <row r="77" spans="1:16" ht="15" customHeight="1" thickBot="1">
      <c r="A77" s="127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128"/>
    </row>
    <row r="78" spans="1:16" ht="30" customHeight="1" thickBot="1">
      <c r="A78" s="119" t="s">
        <v>79</v>
      </c>
      <c r="B78" s="120">
        <f>IF(OR(B14=" --- ",B22=" --- ")," --- ",B14-B22)</f>
        <v>-359</v>
      </c>
      <c r="C78" s="34">
        <f t="shared" ref="C78:P78" si="25">IF(OR(C14=" --- ",C22=" --- ")," --- ",C14-C22)</f>
        <v>-124</v>
      </c>
      <c r="D78" s="34">
        <f t="shared" si="25"/>
        <v>-152</v>
      </c>
      <c r="E78" s="34">
        <f t="shared" si="25"/>
        <v>-274</v>
      </c>
      <c r="F78" s="34">
        <f t="shared" si="25"/>
        <v>-513</v>
      </c>
      <c r="G78" s="34">
        <f t="shared" si="25"/>
        <v>-165</v>
      </c>
      <c r="H78" s="34">
        <f t="shared" si="25"/>
        <v>-27</v>
      </c>
      <c r="I78" s="34">
        <f t="shared" si="25"/>
        <v>0</v>
      </c>
      <c r="J78" s="34">
        <f t="shared" si="25"/>
        <v>-127</v>
      </c>
      <c r="K78" s="34">
        <f t="shared" si="25"/>
        <v>-281</v>
      </c>
      <c r="L78" s="34">
        <f t="shared" si="25"/>
        <v>32</v>
      </c>
      <c r="M78" s="34">
        <f t="shared" si="25"/>
        <v>143</v>
      </c>
      <c r="N78" s="34">
        <f t="shared" si="25"/>
        <v>762</v>
      </c>
      <c r="O78" s="121">
        <f t="shared" si="25"/>
        <v>-259</v>
      </c>
      <c r="P78" s="122">
        <f t="shared" si="25"/>
        <v>-96</v>
      </c>
    </row>
    <row r="79" spans="1:16" ht="30" customHeight="1" thickBot="1">
      <c r="A79" s="119" t="s">
        <v>80</v>
      </c>
      <c r="B79" s="123">
        <f>IF(OR(B22=" --- ",B30=" --- ")," --- ",B22-B30)</f>
        <v>790</v>
      </c>
      <c r="C79" s="124">
        <f t="shared" ref="C79:P79" si="26">IF(OR(C22=" --- ",C30=" --- ")," --- ",C22-C30)</f>
        <v>222</v>
      </c>
      <c r="D79" s="124">
        <f t="shared" si="26"/>
        <v>250</v>
      </c>
      <c r="E79" s="124">
        <f t="shared" si="26"/>
        <v>616</v>
      </c>
      <c r="F79" s="124">
        <f t="shared" si="26"/>
        <v>319</v>
      </c>
      <c r="G79" s="124">
        <f t="shared" si="26"/>
        <v>328</v>
      </c>
      <c r="H79" s="124">
        <f t="shared" si="26"/>
        <v>545</v>
      </c>
      <c r="I79" s="124">
        <f t="shared" si="26"/>
        <v>248</v>
      </c>
      <c r="J79" s="124">
        <f t="shared" si="26"/>
        <v>671</v>
      </c>
      <c r="K79" s="124">
        <f t="shared" si="26"/>
        <v>164</v>
      </c>
      <c r="L79" s="124">
        <f t="shared" si="26"/>
        <v>222</v>
      </c>
      <c r="M79" s="124">
        <f t="shared" si="26"/>
        <v>247</v>
      </c>
      <c r="N79" s="124">
        <f t="shared" si="26"/>
        <v>40</v>
      </c>
      <c r="O79" s="125">
        <f t="shared" si="26"/>
        <v>452</v>
      </c>
      <c r="P79" s="126">
        <f t="shared" si="26"/>
        <v>365</v>
      </c>
    </row>
    <row r="81" spans="16:16">
      <c r="P81" s="130" t="s">
        <v>35</v>
      </c>
    </row>
    <row r="124" spans="1:16" ht="21" thickBot="1">
      <c r="A124" s="44" t="s">
        <v>95</v>
      </c>
      <c r="P124" s="12" t="s">
        <v>113</v>
      </c>
    </row>
    <row r="125" spans="1:16" ht="16.5" thickBot="1">
      <c r="A125" s="224" t="s">
        <v>71</v>
      </c>
      <c r="B125" s="222" t="s">
        <v>0</v>
      </c>
      <c r="C125" s="223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47"/>
    </row>
    <row r="126" spans="1:16" ht="114" customHeight="1" thickBot="1">
      <c r="A126" s="225"/>
      <c r="B126" s="13" t="s">
        <v>1</v>
      </c>
      <c r="C126" s="14" t="s">
        <v>2</v>
      </c>
      <c r="D126" s="14" t="s">
        <v>3</v>
      </c>
      <c r="E126" s="14" t="s">
        <v>4</v>
      </c>
      <c r="F126" s="14" t="s">
        <v>5</v>
      </c>
      <c r="G126" s="14" t="s">
        <v>6</v>
      </c>
      <c r="H126" s="14" t="s">
        <v>7</v>
      </c>
      <c r="I126" s="14" t="s">
        <v>8</v>
      </c>
      <c r="J126" s="14" t="s">
        <v>9</v>
      </c>
      <c r="K126" s="14" t="s">
        <v>10</v>
      </c>
      <c r="L126" s="14" t="s">
        <v>11</v>
      </c>
      <c r="M126" s="14" t="s">
        <v>12</v>
      </c>
      <c r="N126" s="14" t="s">
        <v>14</v>
      </c>
      <c r="O126" s="45" t="s">
        <v>13</v>
      </c>
      <c r="P126" s="48" t="s">
        <v>40</v>
      </c>
    </row>
    <row r="127" spans="1:16" ht="30" customHeight="1" thickBot="1">
      <c r="A127" s="111" t="s">
        <v>72</v>
      </c>
      <c r="B127" s="112">
        <f>IF(OR(B41=" --- ",B49=" --- ")," --- ",B41/B49*100-100)</f>
        <v>0</v>
      </c>
      <c r="C127" s="33">
        <f t="shared" ref="C127:P127" si="27">IF(OR(C41=" --- ",C49=" --- ")," --- ",C41/C49*100-100)</f>
        <v>-2.4399578987656696</v>
      </c>
      <c r="D127" s="33">
        <f t="shared" si="27"/>
        <v>0</v>
      </c>
      <c r="E127" s="33">
        <f t="shared" si="27"/>
        <v>-0.39189340499383718</v>
      </c>
      <c r="F127" s="33">
        <f t="shared" si="27"/>
        <v>2.5238744884038056</v>
      </c>
      <c r="G127" s="33">
        <f t="shared" si="27"/>
        <v>2.821546353975819</v>
      </c>
      <c r="H127" s="33">
        <f t="shared" si="27"/>
        <v>-11.249760030716075</v>
      </c>
      <c r="I127" s="33">
        <f t="shared" si="27"/>
        <v>-2.5017304459606464</v>
      </c>
      <c r="J127" s="33">
        <f t="shared" si="27"/>
        <v>-2.6394257316399745</v>
      </c>
      <c r="K127" s="33">
        <f t="shared" si="27"/>
        <v>0</v>
      </c>
      <c r="L127" s="33">
        <f t="shared" si="27"/>
        <v>11.468052438880363</v>
      </c>
      <c r="M127" s="33">
        <f t="shared" si="27"/>
        <v>4.3145291770031236E-2</v>
      </c>
      <c r="N127" s="33">
        <f t="shared" si="27"/>
        <v>11.169727097494174</v>
      </c>
      <c r="O127" s="113">
        <f t="shared" si="27"/>
        <v>5.6171648987463811</v>
      </c>
      <c r="P127" s="114">
        <f t="shared" si="27"/>
        <v>0.74217489512746226</v>
      </c>
    </row>
    <row r="128" spans="1:16" ht="30" customHeight="1" thickBot="1">
      <c r="A128" s="111" t="s">
        <v>73</v>
      </c>
      <c r="B128" s="115">
        <f>IF(OR(B49=" --- ",B57=" --- ")," --- ",B49/B57*100-100)</f>
        <v>36.811594202898533</v>
      </c>
      <c r="C128" s="116">
        <f t="shared" ref="C128:P128" si="28">IF(OR(C49=" --- ",C57=" --- ")," --- ",C49/C57*100-100)</f>
        <v>16.484618814088265</v>
      </c>
      <c r="D128" s="116">
        <f t="shared" si="28"/>
        <v>5.2235348621727979</v>
      </c>
      <c r="E128" s="116">
        <f t="shared" si="28"/>
        <v>2.0219328307059499</v>
      </c>
      <c r="F128" s="116">
        <f t="shared" si="28"/>
        <v>-3.5684920243380986</v>
      </c>
      <c r="G128" s="116">
        <f t="shared" si="28"/>
        <v>7.4268468704894417</v>
      </c>
      <c r="H128" s="116">
        <f t="shared" si="28"/>
        <v>15.601420328450956</v>
      </c>
      <c r="I128" s="116">
        <f t="shared" si="28"/>
        <v>4.7002795320426571</v>
      </c>
      <c r="J128" s="116">
        <f t="shared" si="28"/>
        <v>1.9477595136230548</v>
      </c>
      <c r="K128" s="116">
        <f t="shared" si="28"/>
        <v>4.8360987454471882</v>
      </c>
      <c r="L128" s="116">
        <f t="shared" si="28"/>
        <v>4.1835855789344123</v>
      </c>
      <c r="M128" s="116">
        <f t="shared" si="28"/>
        <v>3.1486426346239398</v>
      </c>
      <c r="N128" s="116">
        <f t="shared" si="28"/>
        <v>-22.507861635220124</v>
      </c>
      <c r="O128" s="117">
        <f t="shared" si="28"/>
        <v>7.8102664067576342</v>
      </c>
      <c r="P128" s="118">
        <f t="shared" si="28"/>
        <v>5.2649456521739069</v>
      </c>
    </row>
    <row r="129" spans="1:16" ht="15" customHeight="1" thickBot="1">
      <c r="A129" s="127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128"/>
    </row>
    <row r="130" spans="1:16" ht="30" customHeight="1" thickBot="1">
      <c r="A130" s="119" t="s">
        <v>74</v>
      </c>
      <c r="B130" s="120">
        <f>IF(OR(B41=" --- ",B49=" --- ")," --- ",B41-B49)</f>
        <v>0</v>
      </c>
      <c r="C130" s="34">
        <f t="shared" ref="C130:P130" si="29">IF(OR(C41=" --- ",C49=" --- ")," --- ",C41-C49)</f>
        <v>-255</v>
      </c>
      <c r="D130" s="34">
        <f t="shared" si="29"/>
        <v>0</v>
      </c>
      <c r="E130" s="34">
        <f t="shared" si="29"/>
        <v>-35</v>
      </c>
      <c r="F130" s="34">
        <f t="shared" si="29"/>
        <v>148</v>
      </c>
      <c r="G130" s="34">
        <f t="shared" si="29"/>
        <v>231</v>
      </c>
      <c r="H130" s="34">
        <f t="shared" si="29"/>
        <v>-1172</v>
      </c>
      <c r="I130" s="34">
        <f t="shared" si="29"/>
        <v>-253</v>
      </c>
      <c r="J130" s="34">
        <f t="shared" si="29"/>
        <v>-239</v>
      </c>
      <c r="K130" s="34">
        <f t="shared" si="29"/>
        <v>0</v>
      </c>
      <c r="L130" s="34">
        <f t="shared" si="29"/>
        <v>971</v>
      </c>
      <c r="M130" s="34">
        <f t="shared" si="29"/>
        <v>4</v>
      </c>
      <c r="N130" s="34">
        <f t="shared" si="29"/>
        <v>1101</v>
      </c>
      <c r="O130" s="121">
        <f t="shared" si="29"/>
        <v>466</v>
      </c>
      <c r="P130" s="122">
        <f t="shared" si="29"/>
        <v>69</v>
      </c>
    </row>
    <row r="131" spans="1:16" ht="30" customHeight="1" thickBot="1">
      <c r="A131" s="119" t="s">
        <v>75</v>
      </c>
      <c r="B131" s="123">
        <f>IF(OR(B49=" --- ",B57=" --- ")," --- ",B49-B57)</f>
        <v>3175</v>
      </c>
      <c r="C131" s="124">
        <f t="shared" ref="C131:P131" si="30">IF(OR(C49=" --- ",C57=" --- ")," --- ",C49-C57)</f>
        <v>1479</v>
      </c>
      <c r="D131" s="124">
        <f t="shared" si="30"/>
        <v>451</v>
      </c>
      <c r="E131" s="124">
        <f t="shared" si="30"/>
        <v>177</v>
      </c>
      <c r="F131" s="124">
        <f t="shared" si="30"/>
        <v>-217</v>
      </c>
      <c r="G131" s="124">
        <f t="shared" si="30"/>
        <v>566</v>
      </c>
      <c r="H131" s="124">
        <f t="shared" si="30"/>
        <v>1406</v>
      </c>
      <c r="I131" s="124">
        <f t="shared" si="30"/>
        <v>454</v>
      </c>
      <c r="J131" s="124">
        <f t="shared" si="30"/>
        <v>173</v>
      </c>
      <c r="K131" s="124">
        <f t="shared" si="30"/>
        <v>478</v>
      </c>
      <c r="L131" s="124">
        <f t="shared" si="30"/>
        <v>340</v>
      </c>
      <c r="M131" s="124">
        <f t="shared" si="30"/>
        <v>283</v>
      </c>
      <c r="N131" s="124">
        <f t="shared" si="30"/>
        <v>-2863</v>
      </c>
      <c r="O131" s="125">
        <f t="shared" si="30"/>
        <v>601</v>
      </c>
      <c r="P131" s="126">
        <f t="shared" si="30"/>
        <v>465</v>
      </c>
    </row>
    <row r="133" spans="1:16" ht="13.5" thickBot="1">
      <c r="P133" s="12" t="s">
        <v>114</v>
      </c>
    </row>
    <row r="134" spans="1:16" ht="16.5" thickBot="1">
      <c r="A134" s="224" t="s">
        <v>76</v>
      </c>
      <c r="B134" s="222" t="s">
        <v>0</v>
      </c>
      <c r="C134" s="223"/>
      <c r="D134" s="223"/>
      <c r="E134" s="223"/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47"/>
    </row>
    <row r="135" spans="1:16" ht="114" customHeight="1" thickBot="1">
      <c r="A135" s="225"/>
      <c r="B135" s="13" t="s">
        <v>1</v>
      </c>
      <c r="C135" s="14" t="s">
        <v>2</v>
      </c>
      <c r="D135" s="14" t="s">
        <v>3</v>
      </c>
      <c r="E135" s="14" t="s">
        <v>4</v>
      </c>
      <c r="F135" s="14" t="s">
        <v>5</v>
      </c>
      <c r="G135" s="14" t="s">
        <v>6</v>
      </c>
      <c r="H135" s="14" t="s">
        <v>7</v>
      </c>
      <c r="I135" s="14" t="s">
        <v>8</v>
      </c>
      <c r="J135" s="14" t="s">
        <v>9</v>
      </c>
      <c r="K135" s="14" t="s">
        <v>10</v>
      </c>
      <c r="L135" s="14" t="s">
        <v>11</v>
      </c>
      <c r="M135" s="14" t="s">
        <v>12</v>
      </c>
      <c r="N135" s="14" t="s">
        <v>14</v>
      </c>
      <c r="O135" s="45" t="s">
        <v>13</v>
      </c>
      <c r="P135" s="48" t="s">
        <v>40</v>
      </c>
    </row>
    <row r="136" spans="1:16" ht="30" customHeight="1" thickBot="1">
      <c r="A136" s="111" t="s">
        <v>77</v>
      </c>
      <c r="B136" s="112">
        <f>IF(OR(B42=" --- ",B50=" --- ")," --- ",B42/B50*100-100)</f>
        <v>-10.610932475884255</v>
      </c>
      <c r="C136" s="33">
        <f t="shared" ref="C136:P136" si="31">IF(OR(C42=" --- ",C50=" --- ")," --- ",C42/C50*100-100)</f>
        <v>-3.8145647015878836</v>
      </c>
      <c r="D136" s="33">
        <f t="shared" si="31"/>
        <v>-5.9990205680705202</v>
      </c>
      <c r="E136" s="33">
        <f t="shared" si="31"/>
        <v>-10.009182736455472</v>
      </c>
      <c r="F136" s="33">
        <f t="shared" si="31"/>
        <v>-37.076961644522434</v>
      </c>
      <c r="G136" s="33">
        <f t="shared" si="31"/>
        <v>-9.232980061074187</v>
      </c>
      <c r="H136" s="33">
        <f t="shared" si="31"/>
        <v>-0.88187038556193897</v>
      </c>
      <c r="I136" s="33">
        <f t="shared" si="31"/>
        <v>0</v>
      </c>
      <c r="J136" s="33">
        <f t="shared" si="31"/>
        <v>-3.5604665438919625</v>
      </c>
      <c r="K136" s="33">
        <f t="shared" si="31"/>
        <v>-9.5084979329352279</v>
      </c>
      <c r="L136" s="33">
        <f t="shared" si="31"/>
        <v>1.086715457972943</v>
      </c>
      <c r="M136" s="33">
        <f t="shared" si="31"/>
        <v>6.9169960474308283</v>
      </c>
      <c r="N136" s="33">
        <f t="shared" si="31"/>
        <v>-23.813651137594803</v>
      </c>
      <c r="O136" s="113">
        <f t="shared" si="31"/>
        <v>-9.513150531617228</v>
      </c>
      <c r="P136" s="114">
        <f t="shared" si="31"/>
        <v>-7.9372001744439586</v>
      </c>
    </row>
    <row r="137" spans="1:16" ht="30" customHeight="1" thickBot="1">
      <c r="A137" s="111" t="s">
        <v>78</v>
      </c>
      <c r="B137" s="115">
        <f>IF(OR(B50=" --- ",B58=" --- ")," --- ",B50/B58*100-100)</f>
        <v>1.4350945857795239</v>
      </c>
      <c r="C137" s="116">
        <f t="shared" ref="C137:P137" si="32">IF(OR(C50=" --- ",C58=" --- ")," --- ",C50/C58*100-100)</f>
        <v>7.3261508325171292</v>
      </c>
      <c r="D137" s="116">
        <f t="shared" si="32"/>
        <v>12.136188907193855</v>
      </c>
      <c r="E137" s="116">
        <f t="shared" si="32"/>
        <v>14.994720168954601</v>
      </c>
      <c r="F137" s="116">
        <f t="shared" si="32"/>
        <v>3.4223489758879992</v>
      </c>
      <c r="G137" s="116">
        <f t="shared" si="32"/>
        <v>22.513204225352126</v>
      </c>
      <c r="H137" s="116">
        <f t="shared" si="32"/>
        <v>21.203082276907764</v>
      </c>
      <c r="I137" s="116">
        <f t="shared" si="32"/>
        <v>8.7450707492461106</v>
      </c>
      <c r="J137" s="116">
        <f t="shared" si="32"/>
        <v>23.253467843631782</v>
      </c>
      <c r="K137" s="116">
        <f t="shared" si="32"/>
        <v>4.8651252408477887</v>
      </c>
      <c r="L137" s="116">
        <f t="shared" si="32"/>
        <v>8.1554329575437805</v>
      </c>
      <c r="M137" s="116">
        <f t="shared" si="32"/>
        <v>9.7878495660559395</v>
      </c>
      <c r="N137" s="116">
        <f t="shared" si="32"/>
        <v>2.0340481980986027</v>
      </c>
      <c r="O137" s="117">
        <f t="shared" si="32"/>
        <v>19.892653471989277</v>
      </c>
      <c r="P137" s="118">
        <f t="shared" si="32"/>
        <v>11.068055219181389</v>
      </c>
    </row>
    <row r="138" spans="1:16" ht="15" customHeight="1" thickBot="1">
      <c r="A138" s="127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128"/>
    </row>
    <row r="139" spans="1:16" ht="30" customHeight="1" thickBot="1">
      <c r="A139" s="119" t="s">
        <v>79</v>
      </c>
      <c r="B139" s="120">
        <f>IF(OR(B42=" --- ",B50=" --- ")," --- ",B42-B50)</f>
        <v>-495</v>
      </c>
      <c r="C139" s="34">
        <f t="shared" ref="C139:P139" si="33">IF(OR(C42=" --- ",C50=" --- ")," --- ",C42-C50)</f>
        <v>-209</v>
      </c>
      <c r="D139" s="34">
        <f t="shared" si="33"/>
        <v>-245</v>
      </c>
      <c r="E139" s="34">
        <f t="shared" si="33"/>
        <v>-436</v>
      </c>
      <c r="F139" s="34">
        <f t="shared" si="33"/>
        <v>-1479</v>
      </c>
      <c r="G139" s="34">
        <f t="shared" si="33"/>
        <v>-514</v>
      </c>
      <c r="H139" s="34">
        <f t="shared" si="33"/>
        <v>-43</v>
      </c>
      <c r="I139" s="34">
        <f t="shared" si="33"/>
        <v>0</v>
      </c>
      <c r="J139" s="34">
        <f t="shared" si="33"/>
        <v>-174</v>
      </c>
      <c r="K139" s="34">
        <f t="shared" si="33"/>
        <v>-414</v>
      </c>
      <c r="L139" s="34">
        <f t="shared" si="33"/>
        <v>49</v>
      </c>
      <c r="M139" s="34">
        <f t="shared" si="33"/>
        <v>315</v>
      </c>
      <c r="N139" s="34">
        <f t="shared" si="33"/>
        <v>-1099</v>
      </c>
      <c r="O139" s="121">
        <f t="shared" si="33"/>
        <v>-340</v>
      </c>
      <c r="P139" s="122">
        <f t="shared" si="33"/>
        <v>-364</v>
      </c>
    </row>
    <row r="140" spans="1:16" ht="30" customHeight="1" thickBot="1">
      <c r="A140" s="119" t="s">
        <v>80</v>
      </c>
      <c r="B140" s="123">
        <f>IF(OR(B50=" --- ",B58=" --- ")," --- ",B50-B58)</f>
        <v>66</v>
      </c>
      <c r="C140" s="124">
        <f t="shared" ref="C140:P140" si="34">IF(OR(C50=" --- ",C58=" --- ")," --- ",C50-C58)</f>
        <v>374</v>
      </c>
      <c r="D140" s="124">
        <f t="shared" si="34"/>
        <v>442</v>
      </c>
      <c r="E140" s="124">
        <f t="shared" si="34"/>
        <v>568</v>
      </c>
      <c r="F140" s="124">
        <f t="shared" si="34"/>
        <v>132</v>
      </c>
      <c r="G140" s="124">
        <f t="shared" si="34"/>
        <v>1023</v>
      </c>
      <c r="H140" s="124">
        <f t="shared" si="34"/>
        <v>853</v>
      </c>
      <c r="I140" s="124">
        <f t="shared" si="34"/>
        <v>377</v>
      </c>
      <c r="J140" s="124">
        <f t="shared" si="34"/>
        <v>922</v>
      </c>
      <c r="K140" s="124">
        <f t="shared" si="34"/>
        <v>202</v>
      </c>
      <c r="L140" s="124">
        <f t="shared" si="34"/>
        <v>340</v>
      </c>
      <c r="M140" s="124">
        <f t="shared" si="34"/>
        <v>406</v>
      </c>
      <c r="N140" s="124">
        <f t="shared" si="34"/>
        <v>92</v>
      </c>
      <c r="O140" s="125">
        <f t="shared" si="34"/>
        <v>593</v>
      </c>
      <c r="P140" s="126">
        <f t="shared" si="34"/>
        <v>457</v>
      </c>
    </row>
    <row r="142" spans="1:16">
      <c r="P142" s="130" t="s">
        <v>36</v>
      </c>
    </row>
    <row r="186" spans="1:16" s="20" customFormat="1" ht="30" customHeight="1" thickBot="1">
      <c r="A186" s="44" t="s">
        <v>97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12" t="s">
        <v>115</v>
      </c>
    </row>
    <row r="187" spans="1:16" ht="16.5" thickBot="1">
      <c r="A187" s="224"/>
      <c r="B187" s="222" t="s">
        <v>0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47"/>
    </row>
    <row r="188" spans="1:16" ht="114" customHeight="1" thickBot="1">
      <c r="A188" s="225"/>
      <c r="B188" s="13" t="s">
        <v>1</v>
      </c>
      <c r="C188" s="14" t="s">
        <v>2</v>
      </c>
      <c r="D188" s="14" t="s">
        <v>3</v>
      </c>
      <c r="E188" s="14" t="s">
        <v>4</v>
      </c>
      <c r="F188" s="14" t="s">
        <v>5</v>
      </c>
      <c r="G188" s="14" t="s">
        <v>6</v>
      </c>
      <c r="H188" s="14" t="s">
        <v>7</v>
      </c>
      <c r="I188" s="14" t="s">
        <v>8</v>
      </c>
      <c r="J188" s="14" t="s">
        <v>9</v>
      </c>
      <c r="K188" s="14" t="s">
        <v>10</v>
      </c>
      <c r="L188" s="14" t="s">
        <v>11</v>
      </c>
      <c r="M188" s="14" t="s">
        <v>12</v>
      </c>
      <c r="N188" s="14" t="s">
        <v>14</v>
      </c>
      <c r="O188" s="45" t="s">
        <v>13</v>
      </c>
      <c r="P188" s="48" t="s">
        <v>40</v>
      </c>
    </row>
    <row r="189" spans="1:16" s="20" customFormat="1" ht="30" customHeight="1">
      <c r="A189" s="50" t="s">
        <v>99</v>
      </c>
      <c r="B189" s="61">
        <f>IF(OR(B15=" --- ",B43=" --- ")," --- ",B15+B43)</f>
        <v>38217</v>
      </c>
      <c r="C189" s="62">
        <f t="shared" ref="C189:P189" si="35">IF(OR(C15=" --- ",C43=" --- ")," --- ",C15+C43)</f>
        <v>38259</v>
      </c>
      <c r="D189" s="62">
        <f t="shared" si="35"/>
        <v>33929</v>
      </c>
      <c r="E189" s="62">
        <f t="shared" si="35"/>
        <v>33729</v>
      </c>
      <c r="F189" s="62">
        <f t="shared" si="35"/>
        <v>35891</v>
      </c>
      <c r="G189" s="62">
        <f t="shared" si="35"/>
        <v>33704</v>
      </c>
      <c r="H189" s="62">
        <f t="shared" si="35"/>
        <v>30805</v>
      </c>
      <c r="I189" s="62">
        <f t="shared" si="35"/>
        <v>37318</v>
      </c>
      <c r="J189" s="62">
        <f t="shared" si="35"/>
        <v>34000</v>
      </c>
      <c r="K189" s="62">
        <f t="shared" si="35"/>
        <v>37775</v>
      </c>
      <c r="L189" s="62">
        <f t="shared" si="35"/>
        <v>35222</v>
      </c>
      <c r="M189" s="62">
        <f t="shared" si="35"/>
        <v>36406</v>
      </c>
      <c r="N189" s="62">
        <f t="shared" si="35"/>
        <v>36337</v>
      </c>
      <c r="O189" s="62">
        <f t="shared" si="35"/>
        <v>35282</v>
      </c>
      <c r="P189" s="63">
        <f t="shared" si="35"/>
        <v>35491</v>
      </c>
    </row>
    <row r="190" spans="1:16" s="20" customFormat="1" ht="30" customHeight="1">
      <c r="A190" s="51" t="s">
        <v>62</v>
      </c>
      <c r="B190" s="64">
        <f>IF(OR(B23=" --- ",B51=" --- ")," --- ",B23+B51)</f>
        <v>39071</v>
      </c>
      <c r="C190" s="65">
        <f t="shared" ref="C190:P190" si="36">IF(OR(C23=" --- ",C51=" --- ")," --- ",C23+C51)</f>
        <v>39645</v>
      </c>
      <c r="D190" s="65">
        <f t="shared" si="36"/>
        <v>34327</v>
      </c>
      <c r="E190" s="65">
        <f t="shared" si="36"/>
        <v>34546</v>
      </c>
      <c r="F190" s="65">
        <f t="shared" si="36"/>
        <v>37212</v>
      </c>
      <c r="G190" s="65">
        <f t="shared" si="36"/>
        <v>34087</v>
      </c>
      <c r="H190" s="65">
        <f t="shared" si="36"/>
        <v>33777</v>
      </c>
      <c r="I190" s="65">
        <f t="shared" si="36"/>
        <v>38084</v>
      </c>
      <c r="J190" s="65">
        <f t="shared" si="36"/>
        <v>34584</v>
      </c>
      <c r="K190" s="65">
        <f t="shared" si="36"/>
        <v>38155</v>
      </c>
      <c r="L190" s="65">
        <f t="shared" si="36"/>
        <v>35091</v>
      </c>
      <c r="M190" s="65">
        <f t="shared" si="36"/>
        <v>35979</v>
      </c>
      <c r="N190" s="65">
        <f t="shared" si="36"/>
        <v>35786</v>
      </c>
      <c r="O190" s="65">
        <f t="shared" si="36"/>
        <v>33660</v>
      </c>
      <c r="P190" s="66">
        <f t="shared" si="36"/>
        <v>36001</v>
      </c>
    </row>
    <row r="191" spans="1:16" s="20" customFormat="1" ht="30" customHeight="1" thickBot="1">
      <c r="A191" s="52" t="s">
        <v>57</v>
      </c>
      <c r="B191" s="67">
        <f>IF(OR(B31=" --- ",B59=" --- ")," --- ",B31+B59)</f>
        <v>34964</v>
      </c>
      <c r="C191" s="68">
        <f t="shared" ref="C191:P191" si="37">IF(OR(C31=" --- ",C59=" --- ")," --- ",C31+C59)</f>
        <v>36069</v>
      </c>
      <c r="D191" s="68">
        <f t="shared" si="37"/>
        <v>32442</v>
      </c>
      <c r="E191" s="68">
        <f t="shared" si="37"/>
        <v>32393</v>
      </c>
      <c r="F191" s="68">
        <f t="shared" si="37"/>
        <v>32360</v>
      </c>
      <c r="G191" s="68">
        <f t="shared" si="37"/>
        <v>31485</v>
      </c>
      <c r="H191" s="68">
        <f t="shared" si="37"/>
        <v>28899</v>
      </c>
      <c r="I191" s="68">
        <f t="shared" si="37"/>
        <v>36257</v>
      </c>
      <c r="J191" s="68">
        <f t="shared" si="37"/>
        <v>31891</v>
      </c>
      <c r="K191" s="68">
        <f t="shared" si="37"/>
        <v>36392</v>
      </c>
      <c r="L191" s="68">
        <f t="shared" si="37"/>
        <v>33325</v>
      </c>
      <c r="M191" s="68">
        <f t="shared" si="37"/>
        <v>34114</v>
      </c>
      <c r="N191" s="68">
        <f t="shared" si="37"/>
        <v>36917</v>
      </c>
      <c r="O191" s="68">
        <f t="shared" si="37"/>
        <v>31216</v>
      </c>
      <c r="P191" s="69">
        <f t="shared" si="37"/>
        <v>33480</v>
      </c>
    </row>
    <row r="192" spans="1:16" s="20" customFormat="1" ht="30" customHeight="1">
      <c r="A192" s="53" t="s">
        <v>68</v>
      </c>
      <c r="B192" s="54">
        <f>IF(OR(B189=" --- ",B190=" --- ")," --- ",B189/B190*100-100)</f>
        <v>-2.1857643776714184</v>
      </c>
      <c r="C192" s="55">
        <f t="shared" ref="C192:P192" si="38">IF(OR(C189=" --- ",C190=" --- ")," --- ",C189/C190*100-100)</f>
        <v>-3.4960272417707188</v>
      </c>
      <c r="D192" s="55">
        <f t="shared" si="38"/>
        <v>-1.1594371777318173</v>
      </c>
      <c r="E192" s="55">
        <f t="shared" si="38"/>
        <v>-2.3649626584843304</v>
      </c>
      <c r="F192" s="55">
        <f t="shared" si="38"/>
        <v>-3.5499301300655759</v>
      </c>
      <c r="G192" s="55">
        <f t="shared" si="38"/>
        <v>-1.1235955056179847</v>
      </c>
      <c r="H192" s="55">
        <f t="shared" si="38"/>
        <v>-8.798886816472745</v>
      </c>
      <c r="I192" s="55">
        <f t="shared" si="38"/>
        <v>-2.0113433462871484</v>
      </c>
      <c r="J192" s="55">
        <f t="shared" si="38"/>
        <v>-1.6886421466574149</v>
      </c>
      <c r="K192" s="55">
        <f t="shared" si="38"/>
        <v>-0.995937622854143</v>
      </c>
      <c r="L192" s="55">
        <f t="shared" si="38"/>
        <v>0.37331509503862037</v>
      </c>
      <c r="M192" s="55">
        <f t="shared" si="38"/>
        <v>1.1868034131020835</v>
      </c>
      <c r="N192" s="55">
        <f t="shared" si="38"/>
        <v>1.5397082658022754</v>
      </c>
      <c r="O192" s="55">
        <f t="shared" si="38"/>
        <v>4.8187759952465825</v>
      </c>
      <c r="P192" s="56">
        <f t="shared" si="38"/>
        <v>-1.4166273159078884</v>
      </c>
    </row>
    <row r="193" spans="1:16" s="20" customFormat="1" ht="30" customHeight="1" thickBot="1">
      <c r="A193" s="57" t="s">
        <v>69</v>
      </c>
      <c r="B193" s="58">
        <f>IF(OR(B189=" --- ",B190=" --- ")," --- ",B189-B190)</f>
        <v>-854</v>
      </c>
      <c r="C193" s="59">
        <f t="shared" ref="C193:P193" si="39">IF(OR(C189=" --- ",C190=" --- ")," --- ",C189-C190)</f>
        <v>-1386</v>
      </c>
      <c r="D193" s="59">
        <f t="shared" si="39"/>
        <v>-398</v>
      </c>
      <c r="E193" s="59">
        <f t="shared" si="39"/>
        <v>-817</v>
      </c>
      <c r="F193" s="59">
        <f t="shared" si="39"/>
        <v>-1321</v>
      </c>
      <c r="G193" s="59">
        <f t="shared" si="39"/>
        <v>-383</v>
      </c>
      <c r="H193" s="59">
        <f t="shared" si="39"/>
        <v>-2972</v>
      </c>
      <c r="I193" s="59">
        <f t="shared" si="39"/>
        <v>-766</v>
      </c>
      <c r="J193" s="59">
        <f t="shared" si="39"/>
        <v>-584</v>
      </c>
      <c r="K193" s="59">
        <f t="shared" si="39"/>
        <v>-380</v>
      </c>
      <c r="L193" s="59">
        <f t="shared" si="39"/>
        <v>131</v>
      </c>
      <c r="M193" s="59">
        <f t="shared" si="39"/>
        <v>427</v>
      </c>
      <c r="N193" s="59">
        <f t="shared" si="39"/>
        <v>551</v>
      </c>
      <c r="O193" s="59">
        <f t="shared" si="39"/>
        <v>1622</v>
      </c>
      <c r="P193" s="60">
        <f t="shared" si="39"/>
        <v>-510</v>
      </c>
    </row>
    <row r="196" spans="1:16" s="36" customFormat="1" ht="21" customHeight="1">
      <c r="C196" s="35"/>
      <c r="P196" s="12" t="s">
        <v>116</v>
      </c>
    </row>
  </sheetData>
  <mergeCells count="15">
    <mergeCell ref="A187:A188"/>
    <mergeCell ref="B187:O187"/>
    <mergeCell ref="A73:A74"/>
    <mergeCell ref="B73:O73"/>
    <mergeCell ref="A125:A126"/>
    <mergeCell ref="B125:O125"/>
    <mergeCell ref="A134:A135"/>
    <mergeCell ref="B134:O134"/>
    <mergeCell ref="A64:A65"/>
    <mergeCell ref="B64:O64"/>
    <mergeCell ref="A2:P2"/>
    <mergeCell ref="A6:A7"/>
    <mergeCell ref="B6:O6"/>
    <mergeCell ref="A34:A35"/>
    <mergeCell ref="B34:O34"/>
  </mergeCells>
  <conditionalFormatting sqref="B9">
    <cfRule type="expression" dxfId="59" priority="19" stopIfTrue="1">
      <formula>B9&gt;B17</formula>
    </cfRule>
    <cfRule type="expression" dxfId="58" priority="20" stopIfTrue="1">
      <formula>B9&lt;B17</formula>
    </cfRule>
  </conditionalFormatting>
  <conditionalFormatting sqref="C9:E9">
    <cfRule type="expression" dxfId="57" priority="17" stopIfTrue="1">
      <formula>C9&gt;C17</formula>
    </cfRule>
    <cfRule type="expression" dxfId="56" priority="18" stopIfTrue="1">
      <formula>C9&lt;C17</formula>
    </cfRule>
  </conditionalFormatting>
  <conditionalFormatting sqref="B10">
    <cfRule type="expression" dxfId="55" priority="15" stopIfTrue="1">
      <formula>B10&gt;B18</formula>
    </cfRule>
    <cfRule type="expression" dxfId="54" priority="16" stopIfTrue="1">
      <formula>B10&lt;B18</formula>
    </cfRule>
  </conditionalFormatting>
  <conditionalFormatting sqref="C9:O9">
    <cfRule type="expression" dxfId="53" priority="13" stopIfTrue="1">
      <formula>C9&gt;C17</formula>
    </cfRule>
    <cfRule type="expression" dxfId="52" priority="14" stopIfTrue="1">
      <formula>C9&lt;C17</formula>
    </cfRule>
  </conditionalFormatting>
  <conditionalFormatting sqref="C10:O10">
    <cfRule type="expression" dxfId="51" priority="11" stopIfTrue="1">
      <formula>C10&gt;C18</formula>
    </cfRule>
    <cfRule type="expression" dxfId="50" priority="12" stopIfTrue="1">
      <formula>C10&lt;C18</formula>
    </cfRule>
  </conditionalFormatting>
  <conditionalFormatting sqref="B37">
    <cfRule type="expression" dxfId="49" priority="9" stopIfTrue="1">
      <formula>B37&gt;B45</formula>
    </cfRule>
    <cfRule type="expression" dxfId="48" priority="10" stopIfTrue="1">
      <formula>B37&lt;B45</formula>
    </cfRule>
  </conditionalFormatting>
  <conditionalFormatting sqref="C37:E37">
    <cfRule type="expression" dxfId="47" priority="7" stopIfTrue="1">
      <formula>C37&gt;C45</formula>
    </cfRule>
    <cfRule type="expression" dxfId="46" priority="8" stopIfTrue="1">
      <formula>C37&lt;C45</formula>
    </cfRule>
  </conditionalFormatting>
  <conditionalFormatting sqref="B38">
    <cfRule type="expression" dxfId="45" priority="5" stopIfTrue="1">
      <formula>B38&gt;B46</formula>
    </cfRule>
    <cfRule type="expression" dxfId="44" priority="6" stopIfTrue="1">
      <formula>B38&lt;B46</formula>
    </cfRule>
  </conditionalFormatting>
  <conditionalFormatting sqref="C37:O37">
    <cfRule type="expression" dxfId="43" priority="3" stopIfTrue="1">
      <formula>C37&gt;C45</formula>
    </cfRule>
    <cfRule type="expression" dxfId="42" priority="4" stopIfTrue="1">
      <formula>C37&lt;C45</formula>
    </cfRule>
  </conditionalFormatting>
  <conditionalFormatting sqref="C38:O38">
    <cfRule type="expression" dxfId="41" priority="1" stopIfTrue="1">
      <formula>C38&gt;C46</formula>
    </cfRule>
    <cfRule type="expression" dxfId="4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>
      <selection activeCell="P57" activeCellId="5" sqref="P13:P15 P21:P23 P29:P31 P41:P43 P49:P51 P57:P59"/>
    </sheetView>
  </sheetViews>
  <sheetFormatPr defaultRowHeight="12.75"/>
  <cols>
    <col min="1" max="1" width="49.42578125" style="11" customWidth="1"/>
    <col min="2" max="16" width="10.7109375" style="11" customWidth="1"/>
    <col min="17" max="18" width="9.28515625" style="11" bestFit="1" customWidth="1"/>
    <col min="19" max="16384" width="9.140625" style="11"/>
  </cols>
  <sheetData>
    <row r="1" spans="1:33" ht="14.25">
      <c r="P1" s="8" t="s">
        <v>32</v>
      </c>
    </row>
    <row r="2" spans="1:33" s="71" customFormat="1" ht="29.25" customHeight="1">
      <c r="A2" s="219" t="s">
        <v>63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</row>
    <row r="3" spans="1:33" ht="19.5" customHeight="1">
      <c r="A3" s="9"/>
      <c r="P3" s="129"/>
    </row>
    <row r="4" spans="1:33" ht="29.25" customHeight="1">
      <c r="A4" s="91" t="s">
        <v>102</v>
      </c>
      <c r="B4" s="72"/>
      <c r="C4" s="72"/>
      <c r="D4" s="72"/>
      <c r="E4" s="72"/>
      <c r="F4" s="73"/>
      <c r="G4" s="72"/>
      <c r="H4" s="72"/>
      <c r="I4" s="72"/>
      <c r="J4" s="72"/>
      <c r="K4" s="72"/>
      <c r="L4" s="72"/>
      <c r="M4" s="72"/>
      <c r="N4" s="72"/>
      <c r="O4" s="39"/>
      <c r="P4" s="90" t="s">
        <v>81</v>
      </c>
    </row>
    <row r="5" spans="1:33" ht="23.25" customHeight="1" thickBot="1">
      <c r="P5" s="12" t="s">
        <v>45</v>
      </c>
    </row>
    <row r="6" spans="1:33" ht="16.5" customHeight="1" thickBot="1">
      <c r="A6" s="220" t="s">
        <v>38</v>
      </c>
      <c r="B6" s="222" t="s">
        <v>0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47"/>
    </row>
    <row r="7" spans="1:33" s="9" customFormat="1" ht="114" customHeight="1" thickBot="1">
      <c r="A7" s="221"/>
      <c r="B7" s="13" t="s">
        <v>1</v>
      </c>
      <c r="C7" s="14" t="s">
        <v>2</v>
      </c>
      <c r="D7" s="14" t="s">
        <v>3</v>
      </c>
      <c r="E7" s="14" t="s">
        <v>4</v>
      </c>
      <c r="F7" s="14" t="s">
        <v>5</v>
      </c>
      <c r="G7" s="14" t="s">
        <v>6</v>
      </c>
      <c r="H7" s="14" t="s">
        <v>7</v>
      </c>
      <c r="I7" s="14" t="s">
        <v>8</v>
      </c>
      <c r="J7" s="14" t="s">
        <v>9</v>
      </c>
      <c r="K7" s="14" t="s">
        <v>64</v>
      </c>
      <c r="L7" s="14" t="s">
        <v>11</v>
      </c>
      <c r="M7" s="14" t="s">
        <v>12</v>
      </c>
      <c r="N7" s="14" t="s">
        <v>14</v>
      </c>
      <c r="O7" s="45" t="s">
        <v>13</v>
      </c>
      <c r="P7" s="48" t="s">
        <v>40</v>
      </c>
      <c r="Q7" s="15"/>
      <c r="R7" s="15"/>
      <c r="S7" s="15"/>
      <c r="T7" s="16"/>
      <c r="U7" s="16"/>
      <c r="V7" s="16"/>
      <c r="W7" s="16"/>
    </row>
    <row r="8" spans="1:33" s="9" customFormat="1" ht="30" customHeight="1" thickBot="1">
      <c r="A8" s="17">
        <v>2011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46"/>
      <c r="Q8" s="15"/>
      <c r="R8" s="15"/>
      <c r="S8" s="15"/>
      <c r="T8" s="16"/>
      <c r="U8" s="16"/>
      <c r="V8" s="16"/>
      <c r="W8" s="16"/>
    </row>
    <row r="9" spans="1:33" s="36" customFormat="1" ht="30" customHeight="1">
      <c r="A9" s="19" t="s">
        <v>15</v>
      </c>
      <c r="B9" s="84">
        <v>11.78</v>
      </c>
      <c r="C9" s="28">
        <v>16.239999999999998</v>
      </c>
      <c r="D9" s="28">
        <v>15.57</v>
      </c>
      <c r="E9" s="28">
        <v>20.85</v>
      </c>
      <c r="F9" s="28">
        <v>18.02</v>
      </c>
      <c r="G9" s="28">
        <v>15.57</v>
      </c>
      <c r="H9" s="28">
        <v>21.791789969358209</v>
      </c>
      <c r="I9" s="28">
        <v>15.6</v>
      </c>
      <c r="J9" s="28">
        <v>17.100000000000001</v>
      </c>
      <c r="K9" s="28">
        <v>15.545</v>
      </c>
      <c r="L9" s="28">
        <v>20.334638376383765</v>
      </c>
      <c r="M9" s="28">
        <v>16.79</v>
      </c>
      <c r="N9" s="28">
        <v>17.7</v>
      </c>
      <c r="O9" s="92">
        <v>16.84</v>
      </c>
      <c r="P9" s="70">
        <f t="shared" ref="P9:P12" si="0">SUM(B9:O9)/COUNTIF(B9:O9,"&gt;0")</f>
        <v>17.12367345326728</v>
      </c>
    </row>
    <row r="10" spans="1:33" s="22" customFormat="1" ht="30" customHeight="1">
      <c r="A10" s="21" t="s">
        <v>17</v>
      </c>
      <c r="B10" s="85">
        <v>55.2</v>
      </c>
      <c r="C10" s="30">
        <v>57.84</v>
      </c>
      <c r="D10" s="30">
        <v>69.0792</v>
      </c>
      <c r="E10" s="30">
        <v>66</v>
      </c>
      <c r="F10" s="30">
        <v>65.844999999999999</v>
      </c>
      <c r="G10" s="30">
        <v>97</v>
      </c>
      <c r="H10" s="30">
        <v>62.117999999999995</v>
      </c>
      <c r="I10" s="30">
        <v>63.05</v>
      </c>
      <c r="J10" s="30">
        <v>55</v>
      </c>
      <c r="K10" s="30">
        <v>60.72</v>
      </c>
      <c r="L10" s="30">
        <v>61.84</v>
      </c>
      <c r="M10" s="30">
        <v>62</v>
      </c>
      <c r="N10" s="30">
        <v>50</v>
      </c>
      <c r="O10" s="93">
        <v>70.900000000000006</v>
      </c>
      <c r="P10" s="41">
        <f t="shared" si="0"/>
        <v>64.042299999999997</v>
      </c>
    </row>
    <row r="11" spans="1:33" s="36" customFormat="1" ht="30" customHeight="1">
      <c r="A11" s="23" t="s">
        <v>16</v>
      </c>
      <c r="B11" s="86">
        <v>25787</v>
      </c>
      <c r="C11" s="31">
        <v>25748.685935845831</v>
      </c>
      <c r="D11" s="31">
        <v>24174</v>
      </c>
      <c r="E11" s="31">
        <v>25850</v>
      </c>
      <c r="F11" s="31">
        <v>24300</v>
      </c>
      <c r="G11" s="31">
        <v>24150</v>
      </c>
      <c r="H11" s="31">
        <v>23000</v>
      </c>
      <c r="I11" s="31">
        <v>24375</v>
      </c>
      <c r="J11" s="31">
        <v>25353</v>
      </c>
      <c r="K11" s="31">
        <v>24791</v>
      </c>
      <c r="L11" s="31">
        <v>25226</v>
      </c>
      <c r="M11" s="31">
        <v>25582</v>
      </c>
      <c r="N11" s="31">
        <v>23545</v>
      </c>
      <c r="O11" s="94">
        <v>25884</v>
      </c>
      <c r="P11" s="42">
        <f t="shared" si="0"/>
        <v>24840.406138274702</v>
      </c>
    </row>
    <row r="12" spans="1:33" s="96" customFormat="1" ht="30" customHeight="1" thickBot="1">
      <c r="A12" s="24" t="s">
        <v>18</v>
      </c>
      <c r="B12" s="87">
        <v>15638</v>
      </c>
      <c r="C12" s="32">
        <v>15099.89943166653</v>
      </c>
      <c r="D12" s="32">
        <v>14187</v>
      </c>
      <c r="E12" s="32">
        <v>13590</v>
      </c>
      <c r="F12" s="32">
        <v>13600</v>
      </c>
      <c r="G12" s="32">
        <v>13096</v>
      </c>
      <c r="H12" s="32">
        <v>16000</v>
      </c>
      <c r="I12" s="32">
        <v>14590</v>
      </c>
      <c r="J12" s="32">
        <v>15709</v>
      </c>
      <c r="K12" s="32">
        <v>13581</v>
      </c>
      <c r="L12" s="32">
        <v>15393</v>
      </c>
      <c r="M12" s="32">
        <v>15014</v>
      </c>
      <c r="N12" s="32">
        <v>14648</v>
      </c>
      <c r="O12" s="95">
        <v>14581</v>
      </c>
      <c r="P12" s="43">
        <f t="shared" si="0"/>
        <v>14623.349959404752</v>
      </c>
    </row>
    <row r="13" spans="1:33" s="36" customFormat="1" ht="30" customHeight="1" thickBot="1">
      <c r="A13" s="25" t="s">
        <v>65</v>
      </c>
      <c r="B13" s="26">
        <f>IF(B9=0," --- ",ROUND(12*(1/B9*B11),))</f>
        <v>26269</v>
      </c>
      <c r="C13" s="26">
        <f t="shared" ref="C13:O14" si="1">IF(C9=0," --- ",ROUND(12*(1/C9*C11),))</f>
        <v>19026</v>
      </c>
      <c r="D13" s="26">
        <f t="shared" si="1"/>
        <v>18631</v>
      </c>
      <c r="E13" s="26">
        <f t="shared" si="1"/>
        <v>14878</v>
      </c>
      <c r="F13" s="26">
        <f t="shared" si="1"/>
        <v>16182</v>
      </c>
      <c r="G13" s="26">
        <f t="shared" si="1"/>
        <v>18613</v>
      </c>
      <c r="H13" s="26">
        <f t="shared" si="1"/>
        <v>12665</v>
      </c>
      <c r="I13" s="26">
        <f t="shared" si="1"/>
        <v>18750</v>
      </c>
      <c r="J13" s="26">
        <f t="shared" si="1"/>
        <v>17792</v>
      </c>
      <c r="K13" s="26">
        <f>IF(K9=0," --- ",ROUND(12*(1/K9*K11)+Q60,))</f>
        <v>19290</v>
      </c>
      <c r="L13" s="26">
        <f t="shared" si="1"/>
        <v>14887</v>
      </c>
      <c r="M13" s="26">
        <f t="shared" si="1"/>
        <v>18284</v>
      </c>
      <c r="N13" s="26">
        <f t="shared" si="1"/>
        <v>15963</v>
      </c>
      <c r="O13" s="97">
        <f t="shared" si="1"/>
        <v>18445</v>
      </c>
      <c r="P13" s="98">
        <f>ROUND(SUM(B13:O13)/COUNTIF(B13:O13,"&gt;0"),)</f>
        <v>17834</v>
      </c>
      <c r="Q13" s="99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99"/>
    </row>
    <row r="14" spans="1:33" s="36" customFormat="1" ht="30" customHeight="1" thickBot="1">
      <c r="A14" s="25" t="s">
        <v>66</v>
      </c>
      <c r="B14" s="88">
        <f>IF(B10=0," --- ",ROUND(12*(1/B10*B12),))</f>
        <v>3400</v>
      </c>
      <c r="C14" s="88">
        <f t="shared" si="1"/>
        <v>3133</v>
      </c>
      <c r="D14" s="88">
        <f t="shared" si="1"/>
        <v>2464</v>
      </c>
      <c r="E14" s="88">
        <f t="shared" si="1"/>
        <v>2471</v>
      </c>
      <c r="F14" s="88">
        <f t="shared" si="1"/>
        <v>2479</v>
      </c>
      <c r="G14" s="88">
        <f t="shared" si="1"/>
        <v>1620</v>
      </c>
      <c r="H14" s="88">
        <f t="shared" si="1"/>
        <v>3091</v>
      </c>
      <c r="I14" s="88">
        <f t="shared" si="1"/>
        <v>2777</v>
      </c>
      <c r="J14" s="88">
        <f t="shared" si="1"/>
        <v>3427</v>
      </c>
      <c r="K14" s="88">
        <f t="shared" si="1"/>
        <v>2684</v>
      </c>
      <c r="L14" s="88">
        <f t="shared" si="1"/>
        <v>2987</v>
      </c>
      <c r="M14" s="88">
        <f t="shared" si="1"/>
        <v>2906</v>
      </c>
      <c r="N14" s="88">
        <f t="shared" si="1"/>
        <v>3516</v>
      </c>
      <c r="O14" s="101">
        <f t="shared" si="1"/>
        <v>2468</v>
      </c>
      <c r="P14" s="98">
        <f>ROUND(SUM(B14:O14)/COUNTIF(B14:O14,"&gt;0"),)</f>
        <v>2816</v>
      </c>
      <c r="Q14" s="99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</row>
    <row r="15" spans="1:33" s="36" customFormat="1" ht="30" customHeight="1" thickBot="1">
      <c r="A15" s="25" t="s">
        <v>67</v>
      </c>
      <c r="B15" s="88">
        <f>IF(B9=0," --- ",B13+B14)</f>
        <v>29669</v>
      </c>
      <c r="C15" s="88">
        <f t="shared" ref="C15:P15" si="2">IF(C9=0," --- ",C13+C14)</f>
        <v>22159</v>
      </c>
      <c r="D15" s="88">
        <f t="shared" si="2"/>
        <v>21095</v>
      </c>
      <c r="E15" s="88">
        <f t="shared" si="2"/>
        <v>17349</v>
      </c>
      <c r="F15" s="88">
        <f t="shared" si="2"/>
        <v>18661</v>
      </c>
      <c r="G15" s="88">
        <f t="shared" si="2"/>
        <v>20233</v>
      </c>
      <c r="H15" s="88">
        <f t="shared" si="2"/>
        <v>15756</v>
      </c>
      <c r="I15" s="88">
        <f t="shared" si="2"/>
        <v>21527</v>
      </c>
      <c r="J15" s="88">
        <f t="shared" si="2"/>
        <v>21219</v>
      </c>
      <c r="K15" s="88">
        <f t="shared" si="2"/>
        <v>21974</v>
      </c>
      <c r="L15" s="88">
        <f t="shared" si="2"/>
        <v>17874</v>
      </c>
      <c r="M15" s="88">
        <f t="shared" si="2"/>
        <v>21190</v>
      </c>
      <c r="N15" s="88">
        <f t="shared" si="2"/>
        <v>19479</v>
      </c>
      <c r="O15" s="101">
        <f t="shared" si="2"/>
        <v>20913</v>
      </c>
      <c r="P15" s="98">
        <f t="shared" si="2"/>
        <v>20650</v>
      </c>
      <c r="Q15" s="99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</row>
    <row r="16" spans="1:33" s="9" customFormat="1" ht="30" customHeight="1" thickBot="1">
      <c r="A16" s="17">
        <v>2010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4"/>
      <c r="Q16" s="15"/>
      <c r="R16" s="15"/>
      <c r="S16" s="15"/>
      <c r="T16" s="16"/>
      <c r="U16" s="16"/>
      <c r="V16" s="16"/>
      <c r="W16" s="16"/>
    </row>
    <row r="17" spans="1:23" s="36" customFormat="1" ht="30" customHeight="1">
      <c r="A17" s="19" t="s">
        <v>15</v>
      </c>
      <c r="B17" s="133">
        <v>11.78</v>
      </c>
      <c r="C17" s="28">
        <v>16.239999999999998</v>
      </c>
      <c r="D17" s="28">
        <v>15.57</v>
      </c>
      <c r="E17" s="28">
        <v>19.059999999999999</v>
      </c>
      <c r="F17" s="28">
        <v>15.99</v>
      </c>
      <c r="G17" s="28">
        <v>15.57</v>
      </c>
      <c r="H17" s="28">
        <v>22.477382134227433</v>
      </c>
      <c r="I17" s="28">
        <v>15.6</v>
      </c>
      <c r="J17" s="28">
        <v>20.350000000000001</v>
      </c>
      <c r="K17" s="28">
        <v>15.875999999999999</v>
      </c>
      <c r="L17" s="28">
        <v>19.274538745387453</v>
      </c>
      <c r="M17" s="28">
        <v>16.79</v>
      </c>
      <c r="N17" s="28">
        <v>18</v>
      </c>
      <c r="O17" s="92">
        <v>16.84</v>
      </c>
      <c r="P17" s="105">
        <f t="shared" ref="P17:P20" si="3">SUM(B17:O17)/COUNTIF(B17:O17,"&gt;0")</f>
        <v>17.101280062829634</v>
      </c>
      <c r="R17" s="106"/>
      <c r="S17" s="106"/>
    </row>
    <row r="18" spans="1:23" s="22" customFormat="1" ht="30" customHeight="1">
      <c r="A18" s="21" t="s">
        <v>17</v>
      </c>
      <c r="B18" s="134">
        <v>55.2</v>
      </c>
      <c r="C18" s="30">
        <v>57.844200000000001</v>
      </c>
      <c r="D18" s="30">
        <v>69.0792</v>
      </c>
      <c r="E18" s="30">
        <v>66</v>
      </c>
      <c r="F18" s="30">
        <v>61.97</v>
      </c>
      <c r="G18" s="30">
        <v>97</v>
      </c>
      <c r="H18" s="30">
        <v>62.117999999999995</v>
      </c>
      <c r="I18" s="30">
        <v>63.05</v>
      </c>
      <c r="J18" s="30">
        <v>55</v>
      </c>
      <c r="K18" s="30">
        <v>57.83</v>
      </c>
      <c r="L18" s="30">
        <v>60.63</v>
      </c>
      <c r="M18" s="30">
        <v>61</v>
      </c>
      <c r="N18" s="30">
        <v>62</v>
      </c>
      <c r="O18" s="93">
        <v>70.900000000000006</v>
      </c>
      <c r="P18" s="107">
        <f t="shared" si="3"/>
        <v>64.258671428571432</v>
      </c>
      <c r="R18" s="106"/>
      <c r="S18" s="106"/>
    </row>
    <row r="19" spans="1:23" s="36" customFormat="1" ht="30" customHeight="1">
      <c r="A19" s="23" t="s">
        <v>16</v>
      </c>
      <c r="B19" s="135">
        <v>25787</v>
      </c>
      <c r="C19" s="31">
        <v>26793</v>
      </c>
      <c r="D19" s="31">
        <v>24174.490760100118</v>
      </c>
      <c r="E19" s="31">
        <v>25950</v>
      </c>
      <c r="F19" s="31">
        <v>24100</v>
      </c>
      <c r="G19" s="31">
        <v>24066</v>
      </c>
      <c r="H19" s="31">
        <v>23440</v>
      </c>
      <c r="I19" s="31">
        <v>25000</v>
      </c>
      <c r="J19" s="31">
        <v>25419</v>
      </c>
      <c r="K19" s="31">
        <v>25118</v>
      </c>
      <c r="L19" s="31">
        <v>25661</v>
      </c>
      <c r="M19" s="31">
        <v>25629</v>
      </c>
      <c r="N19" s="31">
        <v>23200</v>
      </c>
      <c r="O19" s="94">
        <v>25926</v>
      </c>
      <c r="P19" s="108">
        <f t="shared" si="3"/>
        <v>25018.820768578582</v>
      </c>
      <c r="R19" s="106"/>
      <c r="S19" s="106"/>
    </row>
    <row r="20" spans="1:23" s="96" customFormat="1" ht="30" customHeight="1" thickBot="1">
      <c r="A20" s="24" t="s">
        <v>18</v>
      </c>
      <c r="B20" s="136">
        <v>17493</v>
      </c>
      <c r="C20" s="32">
        <v>15698</v>
      </c>
      <c r="D20" s="32">
        <v>15093</v>
      </c>
      <c r="E20" s="32">
        <v>15100</v>
      </c>
      <c r="F20" s="32">
        <v>13900</v>
      </c>
      <c r="G20" s="32">
        <v>14429</v>
      </c>
      <c r="H20" s="32">
        <v>16140</v>
      </c>
      <c r="I20" s="32">
        <v>14590</v>
      </c>
      <c r="J20" s="32">
        <v>16290</v>
      </c>
      <c r="K20" s="32">
        <v>14291</v>
      </c>
      <c r="L20" s="32">
        <v>14931</v>
      </c>
      <c r="M20" s="32">
        <v>14043</v>
      </c>
      <c r="N20" s="32">
        <v>14230</v>
      </c>
      <c r="O20" s="95">
        <v>16112</v>
      </c>
      <c r="P20" s="109">
        <f t="shared" si="3"/>
        <v>15167.142857142857</v>
      </c>
      <c r="R20" s="106"/>
      <c r="S20" s="106"/>
    </row>
    <row r="21" spans="1:23" s="96" customFormat="1" ht="30" customHeight="1" thickBot="1">
      <c r="A21" s="25" t="s">
        <v>65</v>
      </c>
      <c r="B21" s="26">
        <f>IF(B17=0," --- ",ROUND(12*(1/B17*B19),))</f>
        <v>26269</v>
      </c>
      <c r="C21" s="26">
        <f t="shared" ref="C21:O22" si="4">IF(C17=0," --- ",ROUND(12*(1/C17*C19),))</f>
        <v>19798</v>
      </c>
      <c r="D21" s="26">
        <f t="shared" si="4"/>
        <v>18632</v>
      </c>
      <c r="E21" s="26">
        <f t="shared" si="4"/>
        <v>16338</v>
      </c>
      <c r="F21" s="26">
        <f t="shared" si="4"/>
        <v>18086</v>
      </c>
      <c r="G21" s="26">
        <f t="shared" si="4"/>
        <v>18548</v>
      </c>
      <c r="H21" s="26">
        <f t="shared" si="4"/>
        <v>12514</v>
      </c>
      <c r="I21" s="26">
        <f t="shared" si="4"/>
        <v>19231</v>
      </c>
      <c r="J21" s="26">
        <f t="shared" si="4"/>
        <v>14989</v>
      </c>
      <c r="K21" s="26">
        <f t="shared" si="4"/>
        <v>18986</v>
      </c>
      <c r="L21" s="26">
        <f t="shared" si="4"/>
        <v>15976</v>
      </c>
      <c r="M21" s="26">
        <f t="shared" si="4"/>
        <v>18317</v>
      </c>
      <c r="N21" s="26">
        <f t="shared" si="4"/>
        <v>15467</v>
      </c>
      <c r="O21" s="97">
        <f t="shared" si="4"/>
        <v>18475</v>
      </c>
      <c r="P21" s="98">
        <f>ROUND(SUM(B21:O21)/COUNTIF(B21:O21,"&gt;0"),)</f>
        <v>17973</v>
      </c>
    </row>
    <row r="22" spans="1:23" s="96" customFormat="1" ht="30" customHeight="1" thickBot="1">
      <c r="A22" s="25" t="s">
        <v>66</v>
      </c>
      <c r="B22" s="88">
        <f>IF(B18=0," --- ",ROUND(12*(1/B18*B20),))</f>
        <v>3803</v>
      </c>
      <c r="C22" s="88">
        <f t="shared" si="4"/>
        <v>3257</v>
      </c>
      <c r="D22" s="88">
        <f t="shared" si="4"/>
        <v>2622</v>
      </c>
      <c r="E22" s="88">
        <f t="shared" si="4"/>
        <v>2745</v>
      </c>
      <c r="F22" s="88">
        <f t="shared" si="4"/>
        <v>2692</v>
      </c>
      <c r="G22" s="88">
        <f t="shared" si="4"/>
        <v>1785</v>
      </c>
      <c r="H22" s="88">
        <f t="shared" si="4"/>
        <v>3118</v>
      </c>
      <c r="I22" s="88">
        <f t="shared" si="4"/>
        <v>2777</v>
      </c>
      <c r="J22" s="88">
        <f t="shared" si="4"/>
        <v>3554</v>
      </c>
      <c r="K22" s="88">
        <f t="shared" si="4"/>
        <v>2965</v>
      </c>
      <c r="L22" s="88">
        <f t="shared" si="4"/>
        <v>2955</v>
      </c>
      <c r="M22" s="88">
        <f t="shared" si="4"/>
        <v>2763</v>
      </c>
      <c r="N22" s="88">
        <f t="shared" si="4"/>
        <v>2754</v>
      </c>
      <c r="O22" s="101">
        <f t="shared" si="4"/>
        <v>2727</v>
      </c>
      <c r="P22" s="98">
        <f>ROUND(SUM(B22:O22)/COUNTIF(B22:O22,"&gt;0"),)</f>
        <v>2894</v>
      </c>
    </row>
    <row r="23" spans="1:23" s="36" customFormat="1" ht="30" customHeight="1" thickBot="1">
      <c r="A23" s="25" t="s">
        <v>67</v>
      </c>
      <c r="B23" s="88">
        <f t="shared" ref="B23:P23" si="5">IF(B17=0," --- ",B21+B22)</f>
        <v>30072</v>
      </c>
      <c r="C23" s="88">
        <f t="shared" si="5"/>
        <v>23055</v>
      </c>
      <c r="D23" s="88">
        <f t="shared" si="5"/>
        <v>21254</v>
      </c>
      <c r="E23" s="88">
        <f t="shared" si="5"/>
        <v>19083</v>
      </c>
      <c r="F23" s="88">
        <f t="shared" si="5"/>
        <v>20778</v>
      </c>
      <c r="G23" s="88">
        <f t="shared" si="5"/>
        <v>20333</v>
      </c>
      <c r="H23" s="88">
        <f t="shared" si="5"/>
        <v>15632</v>
      </c>
      <c r="I23" s="88">
        <f t="shared" si="5"/>
        <v>22008</v>
      </c>
      <c r="J23" s="88">
        <f t="shared" si="5"/>
        <v>18543</v>
      </c>
      <c r="K23" s="88">
        <f t="shared" si="5"/>
        <v>21951</v>
      </c>
      <c r="L23" s="88">
        <f t="shared" si="5"/>
        <v>18931</v>
      </c>
      <c r="M23" s="88">
        <f t="shared" si="5"/>
        <v>21080</v>
      </c>
      <c r="N23" s="88">
        <f t="shared" si="5"/>
        <v>18221</v>
      </c>
      <c r="O23" s="101">
        <f t="shared" si="5"/>
        <v>21202</v>
      </c>
      <c r="P23" s="98">
        <f t="shared" si="5"/>
        <v>20867</v>
      </c>
    </row>
    <row r="24" spans="1:23" s="9" customFormat="1" ht="30" customHeight="1" thickBot="1">
      <c r="A24" s="17">
        <v>2009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40"/>
      <c r="Q24" s="15"/>
      <c r="R24" s="15"/>
      <c r="S24" s="15"/>
      <c r="T24" s="16"/>
      <c r="U24" s="16"/>
      <c r="V24" s="16"/>
      <c r="W24" s="16"/>
    </row>
    <row r="25" spans="1:23" s="36" customFormat="1" ht="30" customHeight="1">
      <c r="A25" s="19" t="s">
        <v>15</v>
      </c>
      <c r="B25" s="133">
        <v>0</v>
      </c>
      <c r="C25" s="28">
        <v>16</v>
      </c>
      <c r="D25" s="28">
        <v>0</v>
      </c>
      <c r="E25" s="28">
        <v>0</v>
      </c>
      <c r="F25" s="28">
        <v>0</v>
      </c>
      <c r="G25" s="28">
        <v>15.57</v>
      </c>
      <c r="H25" s="28">
        <v>0</v>
      </c>
      <c r="I25" s="28">
        <v>15.6</v>
      </c>
      <c r="J25" s="28">
        <v>18.899999999999999</v>
      </c>
      <c r="K25" s="28">
        <v>0</v>
      </c>
      <c r="L25" s="28">
        <v>20.09</v>
      </c>
      <c r="M25" s="28">
        <v>0</v>
      </c>
      <c r="N25" s="28">
        <v>17.00341328413284</v>
      </c>
      <c r="O25" s="92">
        <v>20.059999999999999</v>
      </c>
      <c r="P25" s="105">
        <f t="shared" ref="P25:P28" si="6">SUM(B25:O25)/COUNTIF(B25:O25,"&gt;0")</f>
        <v>17.603344754876122</v>
      </c>
      <c r="R25" s="106"/>
      <c r="S25" s="106"/>
    </row>
    <row r="26" spans="1:23" s="22" customFormat="1" ht="30" customHeight="1">
      <c r="A26" s="21" t="s">
        <v>17</v>
      </c>
      <c r="B26" s="134">
        <v>0</v>
      </c>
      <c r="C26" s="30">
        <v>56.71</v>
      </c>
      <c r="D26" s="30">
        <v>0</v>
      </c>
      <c r="E26" s="30">
        <v>0</v>
      </c>
      <c r="F26" s="30">
        <v>0</v>
      </c>
      <c r="G26" s="30">
        <v>97</v>
      </c>
      <c r="H26" s="30">
        <v>0</v>
      </c>
      <c r="I26" s="30">
        <v>63.05</v>
      </c>
      <c r="J26" s="30">
        <v>55</v>
      </c>
      <c r="K26" s="30">
        <v>0</v>
      </c>
      <c r="L26" s="30">
        <v>60.63</v>
      </c>
      <c r="M26" s="30">
        <v>0</v>
      </c>
      <c r="N26" s="30">
        <v>56</v>
      </c>
      <c r="O26" s="93">
        <v>70.900000000000006</v>
      </c>
      <c r="P26" s="107">
        <f t="shared" si="6"/>
        <v>65.612857142857138</v>
      </c>
      <c r="R26" s="106"/>
      <c r="S26" s="106"/>
    </row>
    <row r="27" spans="1:23" s="36" customFormat="1" ht="30" customHeight="1">
      <c r="A27" s="23" t="s">
        <v>16</v>
      </c>
      <c r="B27" s="135">
        <v>0</v>
      </c>
      <c r="C27" s="31">
        <v>25276</v>
      </c>
      <c r="D27" s="31">
        <v>0</v>
      </c>
      <c r="E27" s="31">
        <v>0</v>
      </c>
      <c r="F27" s="31">
        <v>0</v>
      </c>
      <c r="G27" s="31">
        <v>23177</v>
      </c>
      <c r="H27" s="31">
        <v>0</v>
      </c>
      <c r="I27" s="31">
        <v>24080</v>
      </c>
      <c r="J27" s="31">
        <v>24039</v>
      </c>
      <c r="K27" s="31">
        <v>0</v>
      </c>
      <c r="L27" s="31">
        <v>24505</v>
      </c>
      <c r="M27" s="31">
        <v>0</v>
      </c>
      <c r="N27" s="31">
        <v>21200</v>
      </c>
      <c r="O27" s="94">
        <v>24840</v>
      </c>
      <c r="P27" s="108">
        <f t="shared" si="6"/>
        <v>23873.857142857141</v>
      </c>
      <c r="R27" s="106"/>
      <c r="S27" s="106"/>
    </row>
    <row r="28" spans="1:23" s="96" customFormat="1" ht="30" customHeight="1" thickBot="1">
      <c r="A28" s="24" t="s">
        <v>18</v>
      </c>
      <c r="B28" s="136">
        <v>0</v>
      </c>
      <c r="C28" s="32">
        <v>14341</v>
      </c>
      <c r="D28" s="32">
        <v>0</v>
      </c>
      <c r="E28" s="32">
        <v>0</v>
      </c>
      <c r="F28" s="32">
        <v>0</v>
      </c>
      <c r="G28" s="32">
        <v>11776</v>
      </c>
      <c r="H28" s="32">
        <v>0</v>
      </c>
      <c r="I28" s="32">
        <v>13286</v>
      </c>
      <c r="J28" s="32">
        <v>13216</v>
      </c>
      <c r="K28" s="32">
        <v>0</v>
      </c>
      <c r="L28" s="32">
        <v>13807</v>
      </c>
      <c r="M28" s="32">
        <v>0</v>
      </c>
      <c r="N28" s="32">
        <v>12664</v>
      </c>
      <c r="O28" s="95">
        <v>13440</v>
      </c>
      <c r="P28" s="109">
        <f t="shared" si="6"/>
        <v>13218.571428571429</v>
      </c>
      <c r="R28" s="106"/>
      <c r="S28" s="106"/>
    </row>
    <row r="29" spans="1:23" s="96" customFormat="1" ht="30" customHeight="1" thickBot="1">
      <c r="A29" s="25" t="s">
        <v>65</v>
      </c>
      <c r="B29" s="26" t="str">
        <f>IF(B25=0," --- ",ROUND(12*(1/B25*B27),))</f>
        <v xml:space="preserve"> --- </v>
      </c>
      <c r="C29" s="26">
        <f t="shared" ref="C29:O30" si="7">IF(C25=0," --- ",ROUND(12*(1/C25*C27),))</f>
        <v>18957</v>
      </c>
      <c r="D29" s="26" t="str">
        <f t="shared" si="7"/>
        <v xml:space="preserve"> --- </v>
      </c>
      <c r="E29" s="26" t="str">
        <f t="shared" si="7"/>
        <v xml:space="preserve"> --- </v>
      </c>
      <c r="F29" s="26" t="str">
        <f t="shared" si="7"/>
        <v xml:space="preserve"> --- </v>
      </c>
      <c r="G29" s="26">
        <f t="shared" si="7"/>
        <v>17863</v>
      </c>
      <c r="H29" s="26" t="str">
        <f t="shared" si="7"/>
        <v xml:space="preserve"> --- </v>
      </c>
      <c r="I29" s="26">
        <f t="shared" si="7"/>
        <v>18523</v>
      </c>
      <c r="J29" s="26">
        <f t="shared" si="7"/>
        <v>15263</v>
      </c>
      <c r="K29" s="26" t="str">
        <f t="shared" si="7"/>
        <v xml:space="preserve"> --- </v>
      </c>
      <c r="L29" s="26">
        <f t="shared" si="7"/>
        <v>14637</v>
      </c>
      <c r="M29" s="26" t="str">
        <f t="shared" si="7"/>
        <v xml:space="preserve"> --- </v>
      </c>
      <c r="N29" s="26">
        <f t="shared" si="7"/>
        <v>14962</v>
      </c>
      <c r="O29" s="97">
        <f t="shared" si="7"/>
        <v>14859</v>
      </c>
      <c r="P29" s="98">
        <f>ROUND(SUM(B29:O29)/COUNTIF(B29:O29,"&gt;0"),)</f>
        <v>16438</v>
      </c>
    </row>
    <row r="30" spans="1:23" s="96" customFormat="1" ht="30" customHeight="1" thickBot="1">
      <c r="A30" s="25" t="s">
        <v>66</v>
      </c>
      <c r="B30" s="88" t="str">
        <f>IF(B26=0," --- ",ROUND(12*(1/B26*B28),))</f>
        <v xml:space="preserve"> --- </v>
      </c>
      <c r="C30" s="88">
        <f t="shared" si="7"/>
        <v>3035</v>
      </c>
      <c r="D30" s="88" t="str">
        <f t="shared" si="7"/>
        <v xml:space="preserve"> --- </v>
      </c>
      <c r="E30" s="88" t="str">
        <f t="shared" si="7"/>
        <v xml:space="preserve"> --- </v>
      </c>
      <c r="F30" s="88" t="str">
        <f t="shared" si="7"/>
        <v xml:space="preserve"> --- </v>
      </c>
      <c r="G30" s="88">
        <f t="shared" si="7"/>
        <v>1457</v>
      </c>
      <c r="H30" s="88" t="str">
        <f t="shared" si="7"/>
        <v xml:space="preserve"> --- </v>
      </c>
      <c r="I30" s="88">
        <f t="shared" si="7"/>
        <v>2529</v>
      </c>
      <c r="J30" s="88">
        <f t="shared" si="7"/>
        <v>2883</v>
      </c>
      <c r="K30" s="88" t="str">
        <f t="shared" si="7"/>
        <v xml:space="preserve"> --- </v>
      </c>
      <c r="L30" s="88">
        <f t="shared" si="7"/>
        <v>2733</v>
      </c>
      <c r="M30" s="88" t="str">
        <f t="shared" si="7"/>
        <v xml:space="preserve"> --- </v>
      </c>
      <c r="N30" s="88">
        <f t="shared" si="7"/>
        <v>2714</v>
      </c>
      <c r="O30" s="101">
        <f t="shared" si="7"/>
        <v>2275</v>
      </c>
      <c r="P30" s="98">
        <f>ROUND(SUM(B30:O30)/COUNTIF(B30:O30,"&gt;0"),)</f>
        <v>2518</v>
      </c>
    </row>
    <row r="31" spans="1:23" s="36" customFormat="1" ht="30" customHeight="1" thickBot="1">
      <c r="A31" s="25" t="s">
        <v>67</v>
      </c>
      <c r="B31" s="88" t="str">
        <f t="shared" ref="B31:P31" si="8">IF(B25=0," --- ",B29+B30)</f>
        <v xml:space="preserve"> --- </v>
      </c>
      <c r="C31" s="88">
        <f t="shared" si="8"/>
        <v>21992</v>
      </c>
      <c r="D31" s="88" t="str">
        <f t="shared" si="8"/>
        <v xml:space="preserve"> --- </v>
      </c>
      <c r="E31" s="88" t="str">
        <f t="shared" si="8"/>
        <v xml:space="preserve"> --- </v>
      </c>
      <c r="F31" s="88" t="str">
        <f t="shared" si="8"/>
        <v xml:space="preserve"> --- </v>
      </c>
      <c r="G31" s="88">
        <f t="shared" si="8"/>
        <v>19320</v>
      </c>
      <c r="H31" s="88" t="str">
        <f t="shared" si="8"/>
        <v xml:space="preserve"> --- </v>
      </c>
      <c r="I31" s="88">
        <f t="shared" si="8"/>
        <v>21052</v>
      </c>
      <c r="J31" s="88">
        <f t="shared" si="8"/>
        <v>18146</v>
      </c>
      <c r="K31" s="88" t="str">
        <f t="shared" si="8"/>
        <v xml:space="preserve"> --- </v>
      </c>
      <c r="L31" s="88">
        <f t="shared" si="8"/>
        <v>17370</v>
      </c>
      <c r="M31" s="88" t="str">
        <f t="shared" si="8"/>
        <v xml:space="preserve"> --- </v>
      </c>
      <c r="N31" s="88">
        <f t="shared" si="8"/>
        <v>17676</v>
      </c>
      <c r="O31" s="101">
        <f t="shared" si="8"/>
        <v>17134</v>
      </c>
      <c r="P31" s="98">
        <f t="shared" si="8"/>
        <v>18956</v>
      </c>
    </row>
    <row r="32" spans="1:23" s="36" customFormat="1" ht="19.5" customHeight="1">
      <c r="A32" s="38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49"/>
    </row>
    <row r="33" spans="1:33" s="36" customFormat="1" ht="19.5" customHeight="1" thickBot="1">
      <c r="A33" s="38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12" t="s">
        <v>46</v>
      </c>
    </row>
    <row r="34" spans="1:33" ht="16.5" customHeight="1" thickBot="1">
      <c r="A34" s="220" t="s">
        <v>39</v>
      </c>
      <c r="B34" s="222" t="s">
        <v>0</v>
      </c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47"/>
    </row>
    <row r="35" spans="1:33" s="9" customFormat="1" ht="114" customHeight="1" thickBot="1">
      <c r="A35" s="221"/>
      <c r="B35" s="13" t="s">
        <v>1</v>
      </c>
      <c r="C35" s="14" t="s">
        <v>2</v>
      </c>
      <c r="D35" s="14" t="s">
        <v>3</v>
      </c>
      <c r="E35" s="14" t="s">
        <v>4</v>
      </c>
      <c r="F35" s="14" t="s">
        <v>5</v>
      </c>
      <c r="G35" s="14" t="s">
        <v>6</v>
      </c>
      <c r="H35" s="14" t="s">
        <v>7</v>
      </c>
      <c r="I35" s="14" t="s">
        <v>8</v>
      </c>
      <c r="J35" s="14" t="s">
        <v>9</v>
      </c>
      <c r="K35" s="14" t="s">
        <v>10</v>
      </c>
      <c r="L35" s="14" t="s">
        <v>11</v>
      </c>
      <c r="M35" s="14" t="s">
        <v>12</v>
      </c>
      <c r="N35" s="14" t="s">
        <v>14</v>
      </c>
      <c r="O35" s="45" t="s">
        <v>13</v>
      </c>
      <c r="P35" s="48" t="s">
        <v>40</v>
      </c>
      <c r="Q35" s="15"/>
      <c r="R35" s="15"/>
      <c r="S35" s="15"/>
      <c r="T35" s="16"/>
      <c r="U35" s="16"/>
      <c r="V35" s="16"/>
      <c r="W35" s="16"/>
    </row>
    <row r="36" spans="1:33" s="9" customFormat="1" ht="30" customHeight="1" thickBot="1">
      <c r="A36" s="17">
        <v>2011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46"/>
      <c r="Q36" s="15"/>
      <c r="R36" s="15"/>
      <c r="S36" s="15"/>
      <c r="T36" s="16"/>
      <c r="U36" s="16"/>
      <c r="V36" s="16"/>
      <c r="W36" s="16"/>
    </row>
    <row r="37" spans="1:33" s="36" customFormat="1" ht="30" customHeight="1">
      <c r="A37" s="19" t="s">
        <v>15</v>
      </c>
      <c r="B37" s="84">
        <v>29.52</v>
      </c>
      <c r="C37" s="28">
        <v>30.0864553314121</v>
      </c>
      <c r="D37" s="28">
        <v>19.420000000000002</v>
      </c>
      <c r="E37" s="28">
        <v>35.15</v>
      </c>
      <c r="F37" s="28">
        <v>37.57</v>
      </c>
      <c r="G37" s="28">
        <v>29.64</v>
      </c>
      <c r="H37" s="28">
        <v>31.827443104447358</v>
      </c>
      <c r="I37" s="28">
        <v>29.64</v>
      </c>
      <c r="J37" s="28">
        <v>29.75</v>
      </c>
      <c r="K37" s="28">
        <v>20.888999999999999</v>
      </c>
      <c r="L37" s="28">
        <v>33.878139151914368</v>
      </c>
      <c r="M37" s="28">
        <v>27.93</v>
      </c>
      <c r="N37" s="28">
        <v>25.9</v>
      </c>
      <c r="O37" s="92">
        <v>32.99</v>
      </c>
      <c r="P37" s="70">
        <f t="shared" ref="P37:P40" si="9">SUM(B37:O37)/COUNTIF(B37:O37,"&gt;0")</f>
        <v>29.585074113412414</v>
      </c>
    </row>
    <row r="38" spans="1:33" s="22" customFormat="1" ht="30" customHeight="1">
      <c r="A38" s="21" t="s">
        <v>17</v>
      </c>
      <c r="B38" s="85">
        <v>32.5</v>
      </c>
      <c r="C38" s="30">
        <v>34.3842</v>
      </c>
      <c r="D38" s="30">
        <v>44.800899999999999</v>
      </c>
      <c r="E38" s="30">
        <v>41.6</v>
      </c>
      <c r="F38" s="30">
        <v>56.2</v>
      </c>
      <c r="G38" s="30">
        <v>31.1</v>
      </c>
      <c r="H38" s="30">
        <v>39.724460999999998</v>
      </c>
      <c r="I38" s="30">
        <v>37.83</v>
      </c>
      <c r="J38" s="30">
        <v>40</v>
      </c>
      <c r="K38" s="30">
        <v>41.36</v>
      </c>
      <c r="L38" s="30">
        <v>40.53</v>
      </c>
      <c r="M38" s="30">
        <v>37</v>
      </c>
      <c r="N38" s="30">
        <v>50</v>
      </c>
      <c r="O38" s="93">
        <v>54.1</v>
      </c>
      <c r="P38" s="41">
        <f t="shared" si="9"/>
        <v>41.509254357142858</v>
      </c>
    </row>
    <row r="39" spans="1:33" s="36" customFormat="1" ht="30" customHeight="1">
      <c r="A39" s="23" t="s">
        <v>16</v>
      </c>
      <c r="B39" s="86">
        <v>21634</v>
      </c>
      <c r="C39" s="31">
        <v>21411.412129863129</v>
      </c>
      <c r="D39" s="31">
        <v>20509</v>
      </c>
      <c r="E39" s="31">
        <v>22610</v>
      </c>
      <c r="F39" s="31">
        <v>21100</v>
      </c>
      <c r="G39" s="31">
        <v>20792</v>
      </c>
      <c r="H39" s="31">
        <v>23000</v>
      </c>
      <c r="I39" s="31">
        <v>21085</v>
      </c>
      <c r="J39" s="31">
        <v>21003</v>
      </c>
      <c r="K39" s="31">
        <v>20759</v>
      </c>
      <c r="L39" s="31">
        <v>21582</v>
      </c>
      <c r="M39" s="31">
        <v>22082</v>
      </c>
      <c r="N39" s="31">
        <v>20638</v>
      </c>
      <c r="O39" s="94">
        <v>21766</v>
      </c>
      <c r="P39" s="42">
        <f t="shared" si="9"/>
        <v>21426.52943784737</v>
      </c>
    </row>
    <row r="40" spans="1:33" s="96" customFormat="1" ht="30" customHeight="1" thickBot="1">
      <c r="A40" s="24" t="s">
        <v>18</v>
      </c>
      <c r="B40" s="87">
        <v>15638</v>
      </c>
      <c r="C40" s="32">
        <v>15099.89943166653</v>
      </c>
      <c r="D40" s="32">
        <v>14187</v>
      </c>
      <c r="E40" s="32">
        <v>13590</v>
      </c>
      <c r="F40" s="32">
        <v>13600</v>
      </c>
      <c r="G40" s="32">
        <v>13096</v>
      </c>
      <c r="H40" s="32">
        <v>16000</v>
      </c>
      <c r="I40" s="32">
        <v>14780</v>
      </c>
      <c r="J40" s="32">
        <v>15709</v>
      </c>
      <c r="K40" s="32">
        <v>13581</v>
      </c>
      <c r="L40" s="32">
        <v>15393</v>
      </c>
      <c r="M40" s="32">
        <v>15014</v>
      </c>
      <c r="N40" s="32">
        <v>14648</v>
      </c>
      <c r="O40" s="95">
        <v>14581</v>
      </c>
      <c r="P40" s="43">
        <f t="shared" si="9"/>
        <v>14636.921387976181</v>
      </c>
    </row>
    <row r="41" spans="1:33" s="36" customFormat="1" ht="30" customHeight="1" thickBot="1">
      <c r="A41" s="25" t="s">
        <v>65</v>
      </c>
      <c r="B41" s="26">
        <f>IF(B37=0," --- ",ROUND(12*(1/B37*B39),))</f>
        <v>8794</v>
      </c>
      <c r="C41" s="26">
        <f t="shared" ref="C41:O42" si="10">IF(C37=0," --- ",ROUND(12*(1/C37*C39),))</f>
        <v>8540</v>
      </c>
      <c r="D41" s="26">
        <f t="shared" si="10"/>
        <v>12673</v>
      </c>
      <c r="E41" s="26">
        <f t="shared" si="10"/>
        <v>7719</v>
      </c>
      <c r="F41" s="26">
        <f t="shared" si="10"/>
        <v>6739</v>
      </c>
      <c r="G41" s="26">
        <f t="shared" si="10"/>
        <v>8418</v>
      </c>
      <c r="H41" s="26">
        <f t="shared" si="10"/>
        <v>8672</v>
      </c>
      <c r="I41" s="26">
        <f t="shared" si="10"/>
        <v>8536</v>
      </c>
      <c r="J41" s="26">
        <f t="shared" si="10"/>
        <v>8472</v>
      </c>
      <c r="K41" s="26">
        <f>IF(K37=0," --- ",ROUND(12*(1/K37*K39),))</f>
        <v>11925</v>
      </c>
      <c r="L41" s="26">
        <f t="shared" ref="L41:O41" si="11">IF(L37=0," --- ",ROUND(12*(1/L37*L39),))</f>
        <v>7645</v>
      </c>
      <c r="M41" s="26">
        <f t="shared" si="11"/>
        <v>9487</v>
      </c>
      <c r="N41" s="26">
        <f t="shared" si="11"/>
        <v>9562</v>
      </c>
      <c r="O41" s="97">
        <f t="shared" si="11"/>
        <v>7917</v>
      </c>
      <c r="P41" s="98">
        <f>ROUND(SUM(B41:O41)/COUNTIF(B41:O41,"&gt;0"),)</f>
        <v>8936</v>
      </c>
      <c r="Q41" s="99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99"/>
    </row>
    <row r="42" spans="1:33" s="36" customFormat="1" ht="30" customHeight="1" thickBot="1">
      <c r="A42" s="25" t="s">
        <v>66</v>
      </c>
      <c r="B42" s="88">
        <f>IF(B38=0," --- ",ROUND(12*(1/B38*B40),))</f>
        <v>5774</v>
      </c>
      <c r="C42" s="88">
        <f t="shared" si="10"/>
        <v>5270</v>
      </c>
      <c r="D42" s="88">
        <f t="shared" si="10"/>
        <v>3800</v>
      </c>
      <c r="E42" s="88">
        <f t="shared" si="10"/>
        <v>3920</v>
      </c>
      <c r="F42" s="88">
        <f t="shared" si="10"/>
        <v>2904</v>
      </c>
      <c r="G42" s="88">
        <f t="shared" si="10"/>
        <v>5053</v>
      </c>
      <c r="H42" s="88">
        <f t="shared" si="10"/>
        <v>4833</v>
      </c>
      <c r="I42" s="88">
        <f t="shared" si="10"/>
        <v>4688</v>
      </c>
      <c r="J42" s="88">
        <f t="shared" si="10"/>
        <v>4713</v>
      </c>
      <c r="K42" s="88">
        <f t="shared" si="10"/>
        <v>3940</v>
      </c>
      <c r="L42" s="88">
        <f t="shared" si="10"/>
        <v>4558</v>
      </c>
      <c r="M42" s="88">
        <f t="shared" si="10"/>
        <v>4869</v>
      </c>
      <c r="N42" s="88">
        <f t="shared" si="10"/>
        <v>3516</v>
      </c>
      <c r="O42" s="101">
        <f t="shared" si="10"/>
        <v>3234</v>
      </c>
      <c r="P42" s="98">
        <f>ROUND(SUM(B42:O42)/COUNTIF(B42:O42,"&gt;0"),)</f>
        <v>4362</v>
      </c>
      <c r="Q42" s="99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</row>
    <row r="43" spans="1:33" s="36" customFormat="1" ht="30" customHeight="1" thickBot="1">
      <c r="A43" s="25" t="s">
        <v>67</v>
      </c>
      <c r="B43" s="88">
        <f>IF(B37=0," --- ",B41+B42)</f>
        <v>14568</v>
      </c>
      <c r="C43" s="88">
        <f t="shared" ref="C43:P43" si="12">IF(C37=0," --- ",C41+C42)</f>
        <v>13810</v>
      </c>
      <c r="D43" s="88">
        <f t="shared" si="12"/>
        <v>16473</v>
      </c>
      <c r="E43" s="88">
        <f t="shared" si="12"/>
        <v>11639</v>
      </c>
      <c r="F43" s="88">
        <f t="shared" si="12"/>
        <v>9643</v>
      </c>
      <c r="G43" s="88">
        <f t="shared" si="12"/>
        <v>13471</v>
      </c>
      <c r="H43" s="88">
        <f t="shared" si="12"/>
        <v>13505</v>
      </c>
      <c r="I43" s="88">
        <f t="shared" si="12"/>
        <v>13224</v>
      </c>
      <c r="J43" s="88">
        <f t="shared" si="12"/>
        <v>13185</v>
      </c>
      <c r="K43" s="88">
        <f t="shared" si="12"/>
        <v>15865</v>
      </c>
      <c r="L43" s="88">
        <f t="shared" si="12"/>
        <v>12203</v>
      </c>
      <c r="M43" s="88">
        <f t="shared" si="12"/>
        <v>14356</v>
      </c>
      <c r="N43" s="88">
        <f t="shared" si="12"/>
        <v>13078</v>
      </c>
      <c r="O43" s="101">
        <f t="shared" si="12"/>
        <v>11151</v>
      </c>
      <c r="P43" s="98">
        <f t="shared" si="12"/>
        <v>13298</v>
      </c>
      <c r="Q43" s="99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</row>
    <row r="44" spans="1:33" s="9" customFormat="1" ht="30" customHeight="1" thickBot="1">
      <c r="A44" s="17">
        <v>2010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4"/>
      <c r="Q44" s="15"/>
      <c r="R44" s="15"/>
      <c r="S44" s="15"/>
      <c r="T44" s="16"/>
      <c r="U44" s="16"/>
      <c r="V44" s="16"/>
      <c r="W44" s="16"/>
    </row>
    <row r="45" spans="1:33" s="36" customFormat="1" ht="30" customHeight="1">
      <c r="A45" s="19" t="s">
        <v>15</v>
      </c>
      <c r="B45" s="133">
        <v>29.52</v>
      </c>
      <c r="C45" s="28">
        <v>30.086455331412104</v>
      </c>
      <c r="D45" s="28">
        <v>19.420000000000002</v>
      </c>
      <c r="E45" s="28">
        <v>32.14</v>
      </c>
      <c r="F45" s="28">
        <v>33.39</v>
      </c>
      <c r="G45" s="28">
        <v>29.64</v>
      </c>
      <c r="H45" s="28">
        <v>37.616532884164066</v>
      </c>
      <c r="I45" s="28">
        <v>29.64</v>
      </c>
      <c r="J45" s="28">
        <v>31.12</v>
      </c>
      <c r="K45" s="28">
        <v>21.332999999999998</v>
      </c>
      <c r="L45" s="28">
        <v>32.111980238781392</v>
      </c>
      <c r="M45" s="28">
        <v>27.93</v>
      </c>
      <c r="N45" s="28">
        <v>29.5</v>
      </c>
      <c r="O45" s="92">
        <v>32.99</v>
      </c>
      <c r="P45" s="105">
        <f t="shared" ref="P45:P48" si="13">SUM(B45:O45)/COUNTIF(B45:O45,"&gt;0")</f>
        <v>29.745569175311253</v>
      </c>
      <c r="R45" s="106"/>
      <c r="S45" s="106"/>
    </row>
    <row r="46" spans="1:33" s="22" customFormat="1" ht="30" customHeight="1">
      <c r="A46" s="21" t="s">
        <v>17</v>
      </c>
      <c r="B46" s="134">
        <v>32.5</v>
      </c>
      <c r="C46" s="30">
        <v>34.3842</v>
      </c>
      <c r="D46" s="30">
        <v>44.800899999999999</v>
      </c>
      <c r="E46" s="30">
        <v>41.6</v>
      </c>
      <c r="F46" s="30">
        <v>56.2</v>
      </c>
      <c r="G46" s="30">
        <v>31.1</v>
      </c>
      <c r="H46" s="30">
        <v>39.724460999999998</v>
      </c>
      <c r="I46" s="30">
        <v>37.83</v>
      </c>
      <c r="J46" s="30">
        <v>40</v>
      </c>
      <c r="K46" s="30">
        <v>39.39</v>
      </c>
      <c r="L46" s="30">
        <v>39.74</v>
      </c>
      <c r="M46" s="30">
        <v>37</v>
      </c>
      <c r="N46" s="30">
        <v>37</v>
      </c>
      <c r="O46" s="93">
        <v>54.1</v>
      </c>
      <c r="P46" s="107">
        <f t="shared" si="13"/>
        <v>40.38354007142857</v>
      </c>
      <c r="R46" s="106"/>
      <c r="S46" s="106"/>
    </row>
    <row r="47" spans="1:33" s="36" customFormat="1" ht="30" customHeight="1">
      <c r="A47" s="23" t="s">
        <v>16</v>
      </c>
      <c r="B47" s="135">
        <v>21634</v>
      </c>
      <c r="C47" s="31">
        <v>21947</v>
      </c>
      <c r="D47" s="31">
        <v>20508.533174560205</v>
      </c>
      <c r="E47" s="31">
        <v>22700</v>
      </c>
      <c r="F47" s="31">
        <v>21100</v>
      </c>
      <c r="G47" s="31">
        <v>20221</v>
      </c>
      <c r="H47" s="31">
        <v>23440</v>
      </c>
      <c r="I47" s="31">
        <v>21626</v>
      </c>
      <c r="J47" s="31">
        <v>21574</v>
      </c>
      <c r="K47" s="31">
        <v>21200</v>
      </c>
      <c r="L47" s="31">
        <v>21874</v>
      </c>
      <c r="M47" s="31">
        <v>22072</v>
      </c>
      <c r="N47" s="31">
        <v>20725</v>
      </c>
      <c r="O47" s="94">
        <v>21875</v>
      </c>
      <c r="P47" s="108">
        <f t="shared" si="13"/>
        <v>21606.895226754299</v>
      </c>
      <c r="R47" s="106"/>
      <c r="S47" s="106"/>
    </row>
    <row r="48" spans="1:33" s="96" customFormat="1" ht="30" customHeight="1" thickBot="1">
      <c r="A48" s="24" t="s">
        <v>18</v>
      </c>
      <c r="B48" s="136">
        <v>17493</v>
      </c>
      <c r="C48" s="32">
        <v>15698</v>
      </c>
      <c r="D48" s="32">
        <v>15093</v>
      </c>
      <c r="E48" s="32">
        <v>15100</v>
      </c>
      <c r="F48" s="32">
        <v>13900</v>
      </c>
      <c r="G48" s="32">
        <v>14429</v>
      </c>
      <c r="H48" s="32">
        <v>16140</v>
      </c>
      <c r="I48" s="32">
        <v>14780</v>
      </c>
      <c r="J48" s="32">
        <v>16290</v>
      </c>
      <c r="K48" s="32">
        <v>14291</v>
      </c>
      <c r="L48" s="32">
        <v>14931</v>
      </c>
      <c r="M48" s="32">
        <v>14043</v>
      </c>
      <c r="N48" s="32">
        <v>14230</v>
      </c>
      <c r="O48" s="95">
        <v>16112</v>
      </c>
      <c r="P48" s="109">
        <f t="shared" si="13"/>
        <v>15180.714285714286</v>
      </c>
      <c r="R48" s="106"/>
      <c r="S48" s="106"/>
    </row>
    <row r="49" spans="1:23" s="96" customFormat="1" ht="30" customHeight="1" thickBot="1">
      <c r="A49" s="25" t="s">
        <v>65</v>
      </c>
      <c r="B49" s="26">
        <f>IF(B45=0," --- ",ROUND(12*(1/B45*B47),))</f>
        <v>8794</v>
      </c>
      <c r="C49" s="26">
        <f t="shared" ref="C49:O50" si="14">IF(C45=0," --- ",ROUND(12*(1/C45*C47),))</f>
        <v>8754</v>
      </c>
      <c r="D49" s="26">
        <f t="shared" si="14"/>
        <v>12673</v>
      </c>
      <c r="E49" s="26">
        <f t="shared" si="14"/>
        <v>8475</v>
      </c>
      <c r="F49" s="26">
        <f t="shared" si="14"/>
        <v>7583</v>
      </c>
      <c r="G49" s="26">
        <f t="shared" si="14"/>
        <v>8187</v>
      </c>
      <c r="H49" s="26">
        <f t="shared" si="14"/>
        <v>7478</v>
      </c>
      <c r="I49" s="26">
        <f t="shared" si="14"/>
        <v>8755</v>
      </c>
      <c r="J49" s="26">
        <f t="shared" si="14"/>
        <v>8319</v>
      </c>
      <c r="K49" s="26">
        <f t="shared" si="14"/>
        <v>11925</v>
      </c>
      <c r="L49" s="26">
        <f t="shared" si="14"/>
        <v>8174</v>
      </c>
      <c r="M49" s="26">
        <f t="shared" si="14"/>
        <v>9483</v>
      </c>
      <c r="N49" s="26">
        <f t="shared" si="14"/>
        <v>8431</v>
      </c>
      <c r="O49" s="97">
        <f t="shared" si="14"/>
        <v>7957</v>
      </c>
      <c r="P49" s="98">
        <f>ROUND(SUM(B49:O49)/COUNTIF(B49:O49,"&gt;0"),)</f>
        <v>8928</v>
      </c>
    </row>
    <row r="50" spans="1:23" s="96" customFormat="1" ht="30" customHeight="1" thickBot="1">
      <c r="A50" s="25" t="s">
        <v>66</v>
      </c>
      <c r="B50" s="88">
        <f>IF(B46=0," --- ",ROUND(12*(1/B46*B48),))</f>
        <v>6459</v>
      </c>
      <c r="C50" s="88">
        <f t="shared" si="14"/>
        <v>5479</v>
      </c>
      <c r="D50" s="88">
        <f t="shared" si="14"/>
        <v>4043</v>
      </c>
      <c r="E50" s="88">
        <f t="shared" si="14"/>
        <v>4356</v>
      </c>
      <c r="F50" s="88">
        <f t="shared" si="14"/>
        <v>2968</v>
      </c>
      <c r="G50" s="88">
        <f t="shared" si="14"/>
        <v>5567</v>
      </c>
      <c r="H50" s="88">
        <f t="shared" si="14"/>
        <v>4876</v>
      </c>
      <c r="I50" s="88">
        <f t="shared" si="14"/>
        <v>4688</v>
      </c>
      <c r="J50" s="88">
        <f t="shared" si="14"/>
        <v>4887</v>
      </c>
      <c r="K50" s="88">
        <f t="shared" si="14"/>
        <v>4354</v>
      </c>
      <c r="L50" s="88">
        <f t="shared" si="14"/>
        <v>4509</v>
      </c>
      <c r="M50" s="88">
        <f t="shared" si="14"/>
        <v>4554</v>
      </c>
      <c r="N50" s="88">
        <f t="shared" si="14"/>
        <v>4615</v>
      </c>
      <c r="O50" s="101">
        <f t="shared" si="14"/>
        <v>3574</v>
      </c>
      <c r="P50" s="98">
        <f>ROUND(SUM(B50:O50)/COUNTIF(B50:O50,"&gt;0"),)</f>
        <v>4638</v>
      </c>
    </row>
    <row r="51" spans="1:23" s="36" customFormat="1" ht="30" customHeight="1" thickBot="1">
      <c r="A51" s="25" t="s">
        <v>67</v>
      </c>
      <c r="B51" s="88">
        <f t="shared" ref="B51:P51" si="15">IF(B45=0," --- ",B49+B50)</f>
        <v>15253</v>
      </c>
      <c r="C51" s="88">
        <f t="shared" si="15"/>
        <v>14233</v>
      </c>
      <c r="D51" s="88">
        <f t="shared" si="15"/>
        <v>16716</v>
      </c>
      <c r="E51" s="88">
        <f t="shared" si="15"/>
        <v>12831</v>
      </c>
      <c r="F51" s="88">
        <f t="shared" si="15"/>
        <v>10551</v>
      </c>
      <c r="G51" s="88">
        <f t="shared" si="15"/>
        <v>13754</v>
      </c>
      <c r="H51" s="88">
        <f t="shared" si="15"/>
        <v>12354</v>
      </c>
      <c r="I51" s="88">
        <f t="shared" si="15"/>
        <v>13443</v>
      </c>
      <c r="J51" s="88">
        <f t="shared" si="15"/>
        <v>13206</v>
      </c>
      <c r="K51" s="88">
        <f t="shared" si="15"/>
        <v>16279</v>
      </c>
      <c r="L51" s="88">
        <f t="shared" si="15"/>
        <v>12683</v>
      </c>
      <c r="M51" s="88">
        <f t="shared" si="15"/>
        <v>14037</v>
      </c>
      <c r="N51" s="88">
        <f t="shared" si="15"/>
        <v>13046</v>
      </c>
      <c r="O51" s="101">
        <f t="shared" si="15"/>
        <v>11531</v>
      </c>
      <c r="P51" s="98">
        <f t="shared" si="15"/>
        <v>13566</v>
      </c>
    </row>
    <row r="52" spans="1:23" s="9" customFormat="1" ht="30" customHeight="1" thickBot="1">
      <c r="A52" s="17">
        <v>2009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40"/>
      <c r="Q52" s="15"/>
      <c r="R52" s="15"/>
      <c r="S52" s="15"/>
      <c r="T52" s="16"/>
      <c r="U52" s="16"/>
      <c r="V52" s="16"/>
      <c r="W52" s="16"/>
    </row>
    <row r="53" spans="1:23" s="36" customFormat="1" ht="30" customHeight="1">
      <c r="A53" s="19" t="s">
        <v>15</v>
      </c>
      <c r="B53" s="133">
        <v>0</v>
      </c>
      <c r="C53" s="28">
        <v>29.641827912721286</v>
      </c>
      <c r="D53" s="28">
        <v>0</v>
      </c>
      <c r="E53" s="28">
        <v>0</v>
      </c>
      <c r="F53" s="28">
        <v>0</v>
      </c>
      <c r="G53" s="28">
        <v>29.64</v>
      </c>
      <c r="H53" s="28">
        <v>0</v>
      </c>
      <c r="I53" s="28">
        <v>29.64</v>
      </c>
      <c r="J53" s="28">
        <v>28.9</v>
      </c>
      <c r="K53" s="28">
        <v>0</v>
      </c>
      <c r="L53" s="28">
        <v>32.142857142857146</v>
      </c>
      <c r="M53" s="28">
        <v>0</v>
      </c>
      <c r="N53" s="28">
        <v>27.031700288184439</v>
      </c>
      <c r="O53" s="92">
        <v>33.549999999999997</v>
      </c>
      <c r="P53" s="105">
        <f t="shared" ref="P53:P56" si="16">SUM(B53:O53)/COUNTIF(B53:O53,"&gt;0")</f>
        <v>30.078055049108986</v>
      </c>
      <c r="R53" s="106"/>
      <c r="S53" s="106"/>
    </row>
    <row r="54" spans="1:23" s="22" customFormat="1" ht="30" customHeight="1">
      <c r="A54" s="21" t="s">
        <v>17</v>
      </c>
      <c r="B54" s="134">
        <v>0</v>
      </c>
      <c r="C54" s="30">
        <v>33.71</v>
      </c>
      <c r="D54" s="30">
        <v>0</v>
      </c>
      <c r="E54" s="30">
        <v>0</v>
      </c>
      <c r="F54" s="30">
        <v>0</v>
      </c>
      <c r="G54" s="30">
        <v>31.1</v>
      </c>
      <c r="H54" s="30">
        <v>0</v>
      </c>
      <c r="I54" s="30">
        <v>37.83</v>
      </c>
      <c r="J54" s="30">
        <v>40</v>
      </c>
      <c r="K54" s="30">
        <v>0</v>
      </c>
      <c r="L54" s="30">
        <v>39.74</v>
      </c>
      <c r="M54" s="30">
        <v>0</v>
      </c>
      <c r="N54" s="30">
        <v>33.6</v>
      </c>
      <c r="O54" s="93">
        <v>54.1</v>
      </c>
      <c r="P54" s="107">
        <f t="shared" si="16"/>
        <v>38.582857142857144</v>
      </c>
      <c r="R54" s="106"/>
      <c r="S54" s="106"/>
    </row>
    <row r="55" spans="1:23" s="36" customFormat="1" ht="30" customHeight="1">
      <c r="A55" s="23" t="s">
        <v>16</v>
      </c>
      <c r="B55" s="135">
        <v>0</v>
      </c>
      <c r="C55" s="31">
        <v>20705</v>
      </c>
      <c r="D55" s="31">
        <v>0</v>
      </c>
      <c r="E55" s="31">
        <v>0</v>
      </c>
      <c r="F55" s="31">
        <v>0</v>
      </c>
      <c r="G55" s="31">
        <v>18823</v>
      </c>
      <c r="H55" s="31">
        <v>0</v>
      </c>
      <c r="I55" s="31">
        <v>20655</v>
      </c>
      <c r="J55" s="31">
        <v>21162</v>
      </c>
      <c r="K55" s="31">
        <v>0</v>
      </c>
      <c r="L55" s="31">
        <v>20994</v>
      </c>
      <c r="M55" s="31">
        <v>0</v>
      </c>
      <c r="N55" s="31">
        <v>21200</v>
      </c>
      <c r="O55" s="94">
        <v>20290</v>
      </c>
      <c r="P55" s="108">
        <f t="shared" si="16"/>
        <v>20547</v>
      </c>
      <c r="R55" s="106"/>
      <c r="S55" s="106"/>
    </row>
    <row r="56" spans="1:23" s="96" customFormat="1" ht="30" customHeight="1" thickBot="1">
      <c r="A56" s="24" t="s">
        <v>18</v>
      </c>
      <c r="B56" s="136">
        <v>0</v>
      </c>
      <c r="C56" s="32">
        <v>14341</v>
      </c>
      <c r="D56" s="32">
        <v>0</v>
      </c>
      <c r="E56" s="32">
        <v>0</v>
      </c>
      <c r="F56" s="32">
        <v>0</v>
      </c>
      <c r="G56" s="32">
        <v>11776</v>
      </c>
      <c r="H56" s="32">
        <v>0</v>
      </c>
      <c r="I56" s="32">
        <v>13591</v>
      </c>
      <c r="J56" s="32">
        <v>13216</v>
      </c>
      <c r="K56" s="32">
        <v>0</v>
      </c>
      <c r="L56" s="32">
        <v>13807</v>
      </c>
      <c r="M56" s="32">
        <v>0</v>
      </c>
      <c r="N56" s="32">
        <v>12664</v>
      </c>
      <c r="O56" s="95">
        <v>13440</v>
      </c>
      <c r="P56" s="109">
        <f t="shared" si="16"/>
        <v>13262.142857142857</v>
      </c>
      <c r="R56" s="106"/>
      <c r="S56" s="106"/>
    </row>
    <row r="57" spans="1:23" s="96" customFormat="1" ht="30" customHeight="1" thickBot="1">
      <c r="A57" s="25" t="s">
        <v>65</v>
      </c>
      <c r="B57" s="26" t="str">
        <f>IF(B53=0," --- ",ROUND(12*(1/B53*B55),))</f>
        <v xml:space="preserve"> --- </v>
      </c>
      <c r="C57" s="26">
        <f t="shared" ref="C57:O58" si="17">IF(C53=0," --- ",ROUND(12*(1/C53*C55),))</f>
        <v>8382</v>
      </c>
      <c r="D57" s="26" t="str">
        <f t="shared" si="17"/>
        <v xml:space="preserve"> --- </v>
      </c>
      <c r="E57" s="26" t="str">
        <f t="shared" si="17"/>
        <v xml:space="preserve"> --- </v>
      </c>
      <c r="F57" s="26" t="str">
        <f t="shared" si="17"/>
        <v xml:space="preserve"> --- </v>
      </c>
      <c r="G57" s="26">
        <f t="shared" si="17"/>
        <v>7621</v>
      </c>
      <c r="H57" s="26" t="str">
        <f t="shared" si="17"/>
        <v xml:space="preserve"> --- </v>
      </c>
      <c r="I57" s="26">
        <f t="shared" si="17"/>
        <v>8362</v>
      </c>
      <c r="J57" s="26">
        <f t="shared" si="17"/>
        <v>8787</v>
      </c>
      <c r="K57" s="26" t="str">
        <f t="shared" si="17"/>
        <v xml:space="preserve"> --- </v>
      </c>
      <c r="L57" s="26">
        <f t="shared" si="17"/>
        <v>7838</v>
      </c>
      <c r="M57" s="26" t="str">
        <f t="shared" si="17"/>
        <v xml:space="preserve"> --- </v>
      </c>
      <c r="N57" s="26">
        <f t="shared" si="17"/>
        <v>9411</v>
      </c>
      <c r="O57" s="97">
        <f t="shared" si="17"/>
        <v>7257</v>
      </c>
      <c r="P57" s="98">
        <f>ROUND(SUM(B57:O57)/COUNTIF(B57:O57,"&gt;0"),)</f>
        <v>8237</v>
      </c>
    </row>
    <row r="58" spans="1:23" s="96" customFormat="1" ht="30" customHeight="1" thickBot="1">
      <c r="A58" s="25" t="s">
        <v>66</v>
      </c>
      <c r="B58" s="88" t="str">
        <f>IF(B54=0," --- ",ROUND(12*(1/B54*B56),))</f>
        <v xml:space="preserve"> --- </v>
      </c>
      <c r="C58" s="88">
        <f t="shared" si="17"/>
        <v>5105</v>
      </c>
      <c r="D58" s="88" t="str">
        <f t="shared" si="17"/>
        <v xml:space="preserve"> --- </v>
      </c>
      <c r="E58" s="88" t="str">
        <f t="shared" si="17"/>
        <v xml:space="preserve"> --- </v>
      </c>
      <c r="F58" s="88" t="str">
        <f t="shared" si="17"/>
        <v xml:space="preserve"> --- </v>
      </c>
      <c r="G58" s="88">
        <f t="shared" si="17"/>
        <v>4544</v>
      </c>
      <c r="H58" s="88" t="str">
        <f t="shared" si="17"/>
        <v xml:space="preserve"> --- </v>
      </c>
      <c r="I58" s="88">
        <f t="shared" si="17"/>
        <v>4311</v>
      </c>
      <c r="J58" s="88">
        <f t="shared" si="17"/>
        <v>3965</v>
      </c>
      <c r="K58" s="88" t="str">
        <f t="shared" si="17"/>
        <v xml:space="preserve"> --- </v>
      </c>
      <c r="L58" s="88">
        <f t="shared" si="17"/>
        <v>4169</v>
      </c>
      <c r="M58" s="88" t="str">
        <f t="shared" si="17"/>
        <v xml:space="preserve"> --- </v>
      </c>
      <c r="N58" s="88">
        <f t="shared" si="17"/>
        <v>4523</v>
      </c>
      <c r="O58" s="101">
        <f t="shared" si="17"/>
        <v>2981</v>
      </c>
      <c r="P58" s="98">
        <f>ROUND(SUM(B58:O58)/COUNTIF(B58:O58,"&gt;0"),)</f>
        <v>4228</v>
      </c>
    </row>
    <row r="59" spans="1:23" s="36" customFormat="1" ht="30" customHeight="1" thickBot="1">
      <c r="A59" s="25" t="s">
        <v>67</v>
      </c>
      <c r="B59" s="88" t="str">
        <f t="shared" ref="B59:P59" si="18">IF(B53=0," --- ",B57+B58)</f>
        <v xml:space="preserve"> --- </v>
      </c>
      <c r="C59" s="88">
        <f t="shared" si="18"/>
        <v>13487</v>
      </c>
      <c r="D59" s="88" t="str">
        <f t="shared" si="18"/>
        <v xml:space="preserve"> --- </v>
      </c>
      <c r="E59" s="88" t="str">
        <f t="shared" si="18"/>
        <v xml:space="preserve"> --- </v>
      </c>
      <c r="F59" s="88" t="str">
        <f t="shared" si="18"/>
        <v xml:space="preserve"> --- </v>
      </c>
      <c r="G59" s="88">
        <f t="shared" si="18"/>
        <v>12165</v>
      </c>
      <c r="H59" s="88" t="str">
        <f t="shared" si="18"/>
        <v xml:space="preserve"> --- </v>
      </c>
      <c r="I59" s="88">
        <f t="shared" si="18"/>
        <v>12673</v>
      </c>
      <c r="J59" s="88">
        <f t="shared" si="18"/>
        <v>12752</v>
      </c>
      <c r="K59" s="88" t="str">
        <f t="shared" si="18"/>
        <v xml:space="preserve"> --- </v>
      </c>
      <c r="L59" s="88">
        <f t="shared" si="18"/>
        <v>12007</v>
      </c>
      <c r="M59" s="88" t="str">
        <f t="shared" si="18"/>
        <v xml:space="preserve"> --- </v>
      </c>
      <c r="N59" s="88">
        <f t="shared" si="18"/>
        <v>13934</v>
      </c>
      <c r="O59" s="101">
        <f t="shared" si="18"/>
        <v>10238</v>
      </c>
      <c r="P59" s="98">
        <f t="shared" si="18"/>
        <v>12465</v>
      </c>
    </row>
    <row r="60" spans="1:23" s="138" customFormat="1" ht="17.25" customHeight="1">
      <c r="A60" s="137" t="s">
        <v>70</v>
      </c>
      <c r="C60" s="139"/>
      <c r="F60" s="140"/>
      <c r="I60" s="141"/>
      <c r="Q60" s="142">
        <v>153</v>
      </c>
    </row>
    <row r="61" spans="1:23" s="36" customFormat="1" ht="15" customHeight="1">
      <c r="C61" s="99"/>
      <c r="D61" s="99"/>
      <c r="E61" s="99"/>
      <c r="F61" s="99"/>
      <c r="G61" s="110"/>
      <c r="H61" s="110"/>
    </row>
    <row r="63" spans="1:23" ht="21" thickBot="1">
      <c r="A63" s="44" t="s">
        <v>37</v>
      </c>
      <c r="P63" s="12" t="s">
        <v>122</v>
      </c>
    </row>
    <row r="64" spans="1:23" ht="16.5" thickBot="1">
      <c r="A64" s="224" t="s">
        <v>71</v>
      </c>
      <c r="B64" s="222" t="s">
        <v>0</v>
      </c>
      <c r="C64" s="223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47"/>
    </row>
    <row r="65" spans="1:16" ht="114" customHeight="1" thickBot="1">
      <c r="A65" s="225"/>
      <c r="B65" s="13" t="s">
        <v>1</v>
      </c>
      <c r="C65" s="14" t="s">
        <v>2</v>
      </c>
      <c r="D65" s="14" t="s">
        <v>3</v>
      </c>
      <c r="E65" s="14" t="s">
        <v>4</v>
      </c>
      <c r="F65" s="14" t="s">
        <v>5</v>
      </c>
      <c r="G65" s="14" t="s">
        <v>6</v>
      </c>
      <c r="H65" s="14" t="s">
        <v>7</v>
      </c>
      <c r="I65" s="14" t="s">
        <v>8</v>
      </c>
      <c r="J65" s="14" t="s">
        <v>9</v>
      </c>
      <c r="K65" s="14" t="s">
        <v>10</v>
      </c>
      <c r="L65" s="14" t="s">
        <v>11</v>
      </c>
      <c r="M65" s="14" t="s">
        <v>12</v>
      </c>
      <c r="N65" s="14" t="s">
        <v>14</v>
      </c>
      <c r="O65" s="45" t="s">
        <v>13</v>
      </c>
      <c r="P65" s="48" t="s">
        <v>40</v>
      </c>
    </row>
    <row r="66" spans="1:16" ht="30" customHeight="1" thickBot="1">
      <c r="A66" s="111" t="s">
        <v>72</v>
      </c>
      <c r="B66" s="112">
        <f>IF(OR(B13=" --- ",B21=" --- ")," --- ",B13/B21*100-100)</f>
        <v>0</v>
      </c>
      <c r="C66" s="33">
        <f t="shared" ref="C66:P66" si="19">IF(OR(C13=" --- ",C21=" --- ")," --- ",C13/C21*100-100)</f>
        <v>-3.899383776139004</v>
      </c>
      <c r="D66" s="33">
        <f t="shared" si="19"/>
        <v>-5.3671103477910265E-3</v>
      </c>
      <c r="E66" s="33">
        <f t="shared" si="19"/>
        <v>-8.9362223038315562</v>
      </c>
      <c r="F66" s="33">
        <f t="shared" si="19"/>
        <v>-10.527479818644252</v>
      </c>
      <c r="G66" s="33">
        <f t="shared" si="19"/>
        <v>0.35044209618287425</v>
      </c>
      <c r="H66" s="33">
        <f t="shared" si="19"/>
        <v>1.2066485536199423</v>
      </c>
      <c r="I66" s="33">
        <f t="shared" si="19"/>
        <v>-2.5011699859601748</v>
      </c>
      <c r="J66" s="33">
        <f t="shared" si="19"/>
        <v>18.700380278871179</v>
      </c>
      <c r="K66" s="33">
        <f t="shared" si="19"/>
        <v>1.6011798167070452</v>
      </c>
      <c r="L66" s="33">
        <f t="shared" si="19"/>
        <v>-6.8164747120681</v>
      </c>
      <c r="M66" s="33">
        <f t="shared" si="19"/>
        <v>-0.18016050663318595</v>
      </c>
      <c r="N66" s="33">
        <f t="shared" si="19"/>
        <v>3.2068274390638152</v>
      </c>
      <c r="O66" s="113">
        <f t="shared" si="19"/>
        <v>-0.1623815967523683</v>
      </c>
      <c r="P66" s="114">
        <f t="shared" si="19"/>
        <v>-0.77338229566572636</v>
      </c>
    </row>
    <row r="67" spans="1:16" ht="30" customHeight="1" thickBot="1">
      <c r="A67" s="111" t="s">
        <v>73</v>
      </c>
      <c r="B67" s="115" t="str">
        <f>IF(OR(B21=" --- ",B29=" --- ")," --- ",B21/B29*100-100)</f>
        <v xml:space="preserve"> --- </v>
      </c>
      <c r="C67" s="116">
        <f t="shared" ref="C67:P67" si="20">IF(OR(C21=" --- ",C29=" --- ")," --- ",C21/C29*100-100)</f>
        <v>4.4363559634963394</v>
      </c>
      <c r="D67" s="116" t="str">
        <f t="shared" si="20"/>
        <v xml:space="preserve"> --- </v>
      </c>
      <c r="E67" s="116" t="str">
        <f t="shared" si="20"/>
        <v xml:space="preserve"> --- </v>
      </c>
      <c r="F67" s="116" t="str">
        <f t="shared" si="20"/>
        <v xml:space="preserve"> --- </v>
      </c>
      <c r="G67" s="116">
        <f t="shared" si="20"/>
        <v>3.8347422045569033</v>
      </c>
      <c r="H67" s="116" t="str">
        <f t="shared" si="20"/>
        <v xml:space="preserve"> --- </v>
      </c>
      <c r="I67" s="116">
        <f t="shared" si="20"/>
        <v>3.822275009447722</v>
      </c>
      <c r="J67" s="116">
        <f t="shared" si="20"/>
        <v>-1.795190984734333</v>
      </c>
      <c r="K67" s="116" t="str">
        <f t="shared" si="20"/>
        <v xml:space="preserve"> --- </v>
      </c>
      <c r="L67" s="116">
        <f t="shared" si="20"/>
        <v>9.1480494636879257</v>
      </c>
      <c r="M67" s="116" t="str">
        <f t="shared" si="20"/>
        <v xml:space="preserve"> --- </v>
      </c>
      <c r="N67" s="116">
        <f t="shared" si="20"/>
        <v>3.3752172169495935</v>
      </c>
      <c r="O67" s="117">
        <f t="shared" si="20"/>
        <v>24.335419611010153</v>
      </c>
      <c r="P67" s="118">
        <f t="shared" si="20"/>
        <v>9.338118992578174</v>
      </c>
    </row>
    <row r="68" spans="1:16" ht="15" customHeight="1" thickBot="1">
      <c r="A68" s="127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128"/>
    </row>
    <row r="69" spans="1:16" ht="30" customHeight="1" thickBot="1">
      <c r="A69" s="119" t="s">
        <v>74</v>
      </c>
      <c r="B69" s="120">
        <f>IF(OR(B13=" --- ",B21=" --- ")," --- ",B13-B21)</f>
        <v>0</v>
      </c>
      <c r="C69" s="34">
        <f t="shared" ref="C69:P69" si="21">IF(OR(C13=" --- ",C21=" --- ")," --- ",C13-C21)</f>
        <v>-772</v>
      </c>
      <c r="D69" s="34">
        <f t="shared" si="21"/>
        <v>-1</v>
      </c>
      <c r="E69" s="34">
        <f t="shared" si="21"/>
        <v>-1460</v>
      </c>
      <c r="F69" s="34">
        <f t="shared" si="21"/>
        <v>-1904</v>
      </c>
      <c r="G69" s="34">
        <f t="shared" si="21"/>
        <v>65</v>
      </c>
      <c r="H69" s="34">
        <f t="shared" si="21"/>
        <v>151</v>
      </c>
      <c r="I69" s="34">
        <f t="shared" si="21"/>
        <v>-481</v>
      </c>
      <c r="J69" s="34">
        <f t="shared" si="21"/>
        <v>2803</v>
      </c>
      <c r="K69" s="34">
        <f t="shared" si="21"/>
        <v>304</v>
      </c>
      <c r="L69" s="34">
        <f t="shared" si="21"/>
        <v>-1089</v>
      </c>
      <c r="M69" s="34">
        <f t="shared" si="21"/>
        <v>-33</v>
      </c>
      <c r="N69" s="34">
        <f t="shared" si="21"/>
        <v>496</v>
      </c>
      <c r="O69" s="121">
        <f t="shared" si="21"/>
        <v>-30</v>
      </c>
      <c r="P69" s="122">
        <f t="shared" si="21"/>
        <v>-139</v>
      </c>
    </row>
    <row r="70" spans="1:16" ht="30" customHeight="1" thickBot="1">
      <c r="A70" s="119" t="s">
        <v>75</v>
      </c>
      <c r="B70" s="123" t="str">
        <f>IF(OR(B21=" --- ",B29=" --- ")," --- ",B21-B29)</f>
        <v xml:space="preserve"> --- </v>
      </c>
      <c r="C70" s="124">
        <f t="shared" ref="C70:P70" si="22">IF(OR(C21=" --- ",C29=" --- ")," --- ",C21-C29)</f>
        <v>841</v>
      </c>
      <c r="D70" s="124" t="str">
        <f t="shared" si="22"/>
        <v xml:space="preserve"> --- </v>
      </c>
      <c r="E70" s="124" t="str">
        <f t="shared" si="22"/>
        <v xml:space="preserve"> --- </v>
      </c>
      <c r="F70" s="124" t="str">
        <f t="shared" si="22"/>
        <v xml:space="preserve"> --- </v>
      </c>
      <c r="G70" s="124">
        <f t="shared" si="22"/>
        <v>685</v>
      </c>
      <c r="H70" s="124" t="str">
        <f t="shared" si="22"/>
        <v xml:space="preserve"> --- </v>
      </c>
      <c r="I70" s="124">
        <f t="shared" si="22"/>
        <v>708</v>
      </c>
      <c r="J70" s="124">
        <f t="shared" si="22"/>
        <v>-274</v>
      </c>
      <c r="K70" s="124" t="str">
        <f t="shared" si="22"/>
        <v xml:space="preserve"> --- </v>
      </c>
      <c r="L70" s="124">
        <f t="shared" si="22"/>
        <v>1339</v>
      </c>
      <c r="M70" s="124" t="str">
        <f t="shared" si="22"/>
        <v xml:space="preserve"> --- </v>
      </c>
      <c r="N70" s="124">
        <f t="shared" si="22"/>
        <v>505</v>
      </c>
      <c r="O70" s="125">
        <f t="shared" si="22"/>
        <v>3616</v>
      </c>
      <c r="P70" s="126">
        <f t="shared" si="22"/>
        <v>1535</v>
      </c>
    </row>
    <row r="72" spans="1:16" ht="13.5" thickBot="1">
      <c r="P72" s="12" t="s">
        <v>121</v>
      </c>
    </row>
    <row r="73" spans="1:16" ht="16.5" thickBot="1">
      <c r="A73" s="224" t="s">
        <v>76</v>
      </c>
      <c r="B73" s="222" t="s">
        <v>0</v>
      </c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47"/>
    </row>
    <row r="74" spans="1:16" ht="114" customHeight="1" thickBot="1">
      <c r="A74" s="225"/>
      <c r="B74" s="13" t="s">
        <v>1</v>
      </c>
      <c r="C74" s="14" t="s">
        <v>2</v>
      </c>
      <c r="D74" s="14" t="s">
        <v>3</v>
      </c>
      <c r="E74" s="14" t="s">
        <v>4</v>
      </c>
      <c r="F74" s="14" t="s">
        <v>5</v>
      </c>
      <c r="G74" s="14" t="s">
        <v>6</v>
      </c>
      <c r="H74" s="14" t="s">
        <v>7</v>
      </c>
      <c r="I74" s="14" t="s">
        <v>8</v>
      </c>
      <c r="J74" s="14" t="s">
        <v>9</v>
      </c>
      <c r="K74" s="14" t="s">
        <v>10</v>
      </c>
      <c r="L74" s="14" t="s">
        <v>11</v>
      </c>
      <c r="M74" s="14" t="s">
        <v>12</v>
      </c>
      <c r="N74" s="14" t="s">
        <v>14</v>
      </c>
      <c r="O74" s="45" t="s">
        <v>13</v>
      </c>
      <c r="P74" s="48" t="s">
        <v>40</v>
      </c>
    </row>
    <row r="75" spans="1:16" ht="30" customHeight="1" thickBot="1">
      <c r="A75" s="111" t="s">
        <v>77</v>
      </c>
      <c r="B75" s="112">
        <f>IF(OR(B14=" --- ",B22=" --- ")," --- ",B14/B22*100-100)</f>
        <v>-10.596897186431761</v>
      </c>
      <c r="C75" s="33">
        <f t="shared" ref="C75:P75" si="23">IF(OR(C14=" --- ",C22=" --- ")," --- ",C14/C22*100-100)</f>
        <v>-3.8071845256370835</v>
      </c>
      <c r="D75" s="33">
        <f t="shared" si="23"/>
        <v>-6.0259344012204394</v>
      </c>
      <c r="E75" s="33">
        <f t="shared" si="23"/>
        <v>-9.9817850637522838</v>
      </c>
      <c r="F75" s="33">
        <f t="shared" si="23"/>
        <v>-7.9123328380386369</v>
      </c>
      <c r="G75" s="33">
        <f t="shared" si="23"/>
        <v>-9.2436974789915922</v>
      </c>
      <c r="H75" s="33">
        <f t="shared" si="23"/>
        <v>-0.86593970493906625</v>
      </c>
      <c r="I75" s="33">
        <f t="shared" si="23"/>
        <v>0</v>
      </c>
      <c r="J75" s="33">
        <f t="shared" si="23"/>
        <v>-3.5734383792909341</v>
      </c>
      <c r="K75" s="33">
        <f t="shared" si="23"/>
        <v>-9.4772344013490795</v>
      </c>
      <c r="L75" s="33">
        <f t="shared" si="23"/>
        <v>1.0829103214889955</v>
      </c>
      <c r="M75" s="33">
        <f t="shared" si="23"/>
        <v>5.1755338400289617</v>
      </c>
      <c r="N75" s="33">
        <f t="shared" si="23"/>
        <v>27.66884531590415</v>
      </c>
      <c r="O75" s="113">
        <f t="shared" si="23"/>
        <v>-9.4976164283094988</v>
      </c>
      <c r="P75" s="114">
        <f t="shared" si="23"/>
        <v>-2.6952315134761591</v>
      </c>
    </row>
    <row r="76" spans="1:16" ht="30" customHeight="1" thickBot="1">
      <c r="A76" s="111" t="s">
        <v>78</v>
      </c>
      <c r="B76" s="115" t="str">
        <f>IF(OR(B22=" --- ",B30=" --- ")," --- ",B22/B30*100-100)</f>
        <v xml:space="preserve"> --- </v>
      </c>
      <c r="C76" s="116">
        <f t="shared" ref="C76:P76" si="24">IF(OR(C22=" --- ",C30=" --- ")," --- ",C22/C30*100-100)</f>
        <v>7.3146622734761024</v>
      </c>
      <c r="D76" s="116" t="str">
        <f t="shared" si="24"/>
        <v xml:space="preserve"> --- </v>
      </c>
      <c r="E76" s="116" t="str">
        <f t="shared" si="24"/>
        <v xml:space="preserve"> --- </v>
      </c>
      <c r="F76" s="116" t="str">
        <f t="shared" si="24"/>
        <v xml:space="preserve"> --- </v>
      </c>
      <c r="G76" s="116">
        <f t="shared" si="24"/>
        <v>22.512010981468777</v>
      </c>
      <c r="H76" s="116" t="str">
        <f t="shared" si="24"/>
        <v xml:space="preserve"> --- </v>
      </c>
      <c r="I76" s="116">
        <f t="shared" si="24"/>
        <v>9.8062475286674555</v>
      </c>
      <c r="J76" s="116">
        <f t="shared" si="24"/>
        <v>23.274366978841485</v>
      </c>
      <c r="K76" s="116" t="str">
        <f t="shared" si="24"/>
        <v xml:space="preserve"> --- </v>
      </c>
      <c r="L76" s="116">
        <f t="shared" si="24"/>
        <v>8.1229418221734306</v>
      </c>
      <c r="M76" s="116" t="str">
        <f t="shared" si="24"/>
        <v xml:space="preserve"> --- </v>
      </c>
      <c r="N76" s="116">
        <f t="shared" si="24"/>
        <v>1.4738393515106907</v>
      </c>
      <c r="O76" s="117">
        <f t="shared" si="24"/>
        <v>19.868131868131883</v>
      </c>
      <c r="P76" s="118">
        <f t="shared" si="24"/>
        <v>14.932486100079416</v>
      </c>
    </row>
    <row r="77" spans="1:16" ht="15" customHeight="1" thickBot="1">
      <c r="A77" s="127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128"/>
    </row>
    <row r="78" spans="1:16" ht="30" customHeight="1" thickBot="1">
      <c r="A78" s="119" t="s">
        <v>79</v>
      </c>
      <c r="B78" s="120">
        <f>IF(OR(B14=" --- ",B22=" --- ")," --- ",B14-B22)</f>
        <v>-403</v>
      </c>
      <c r="C78" s="34">
        <f t="shared" ref="C78:P78" si="25">IF(OR(C14=" --- ",C22=" --- ")," --- ",C14-C22)</f>
        <v>-124</v>
      </c>
      <c r="D78" s="34">
        <f t="shared" si="25"/>
        <v>-158</v>
      </c>
      <c r="E78" s="34">
        <f t="shared" si="25"/>
        <v>-274</v>
      </c>
      <c r="F78" s="34">
        <f t="shared" si="25"/>
        <v>-213</v>
      </c>
      <c r="G78" s="34">
        <f t="shared" si="25"/>
        <v>-165</v>
      </c>
      <c r="H78" s="34">
        <f t="shared" si="25"/>
        <v>-27</v>
      </c>
      <c r="I78" s="34">
        <f t="shared" si="25"/>
        <v>0</v>
      </c>
      <c r="J78" s="34">
        <f t="shared" si="25"/>
        <v>-127</v>
      </c>
      <c r="K78" s="34">
        <f t="shared" si="25"/>
        <v>-281</v>
      </c>
      <c r="L78" s="34">
        <f t="shared" si="25"/>
        <v>32</v>
      </c>
      <c r="M78" s="34">
        <f t="shared" si="25"/>
        <v>143</v>
      </c>
      <c r="N78" s="34">
        <f t="shared" si="25"/>
        <v>762</v>
      </c>
      <c r="O78" s="121">
        <f t="shared" si="25"/>
        <v>-259</v>
      </c>
      <c r="P78" s="122">
        <f t="shared" si="25"/>
        <v>-78</v>
      </c>
    </row>
    <row r="79" spans="1:16" ht="30" customHeight="1" thickBot="1">
      <c r="A79" s="119" t="s">
        <v>80</v>
      </c>
      <c r="B79" s="123" t="str">
        <f>IF(OR(B22=" --- ",B30=" --- ")," --- ",B22-B30)</f>
        <v xml:space="preserve"> --- </v>
      </c>
      <c r="C79" s="124">
        <f t="shared" ref="C79:P79" si="26">IF(OR(C22=" --- ",C30=" --- ")," --- ",C22-C30)</f>
        <v>222</v>
      </c>
      <c r="D79" s="124" t="str">
        <f t="shared" si="26"/>
        <v xml:space="preserve"> --- </v>
      </c>
      <c r="E79" s="124" t="str">
        <f t="shared" si="26"/>
        <v xml:space="preserve"> --- </v>
      </c>
      <c r="F79" s="124" t="str">
        <f t="shared" si="26"/>
        <v xml:space="preserve"> --- </v>
      </c>
      <c r="G79" s="124">
        <f t="shared" si="26"/>
        <v>328</v>
      </c>
      <c r="H79" s="124" t="str">
        <f t="shared" si="26"/>
        <v xml:space="preserve"> --- </v>
      </c>
      <c r="I79" s="124">
        <f t="shared" si="26"/>
        <v>248</v>
      </c>
      <c r="J79" s="124">
        <f t="shared" si="26"/>
        <v>671</v>
      </c>
      <c r="K79" s="124" t="str">
        <f t="shared" si="26"/>
        <v xml:space="preserve"> --- </v>
      </c>
      <c r="L79" s="124">
        <f t="shared" si="26"/>
        <v>222</v>
      </c>
      <c r="M79" s="124" t="str">
        <f t="shared" si="26"/>
        <v xml:space="preserve"> --- </v>
      </c>
      <c r="N79" s="124">
        <f t="shared" si="26"/>
        <v>40</v>
      </c>
      <c r="O79" s="125">
        <f t="shared" si="26"/>
        <v>452</v>
      </c>
      <c r="P79" s="126">
        <f t="shared" si="26"/>
        <v>376</v>
      </c>
    </row>
    <row r="81" spans="16:16">
      <c r="P81" s="130" t="s">
        <v>47</v>
      </c>
    </row>
    <row r="124" spans="1:16" ht="21" thickBot="1">
      <c r="A124" s="44" t="s">
        <v>95</v>
      </c>
      <c r="P124" s="12" t="s">
        <v>120</v>
      </c>
    </row>
    <row r="125" spans="1:16" ht="16.5" thickBot="1">
      <c r="A125" s="224" t="s">
        <v>71</v>
      </c>
      <c r="B125" s="222" t="s">
        <v>0</v>
      </c>
      <c r="C125" s="223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47"/>
    </row>
    <row r="126" spans="1:16" ht="114" customHeight="1" thickBot="1">
      <c r="A126" s="225"/>
      <c r="B126" s="13" t="s">
        <v>1</v>
      </c>
      <c r="C126" s="14" t="s">
        <v>2</v>
      </c>
      <c r="D126" s="14" t="s">
        <v>3</v>
      </c>
      <c r="E126" s="14" t="s">
        <v>4</v>
      </c>
      <c r="F126" s="14" t="s">
        <v>5</v>
      </c>
      <c r="G126" s="14" t="s">
        <v>6</v>
      </c>
      <c r="H126" s="14" t="s">
        <v>7</v>
      </c>
      <c r="I126" s="14" t="s">
        <v>8</v>
      </c>
      <c r="J126" s="14" t="s">
        <v>9</v>
      </c>
      <c r="K126" s="14" t="s">
        <v>10</v>
      </c>
      <c r="L126" s="14" t="s">
        <v>11</v>
      </c>
      <c r="M126" s="14" t="s">
        <v>12</v>
      </c>
      <c r="N126" s="14" t="s">
        <v>14</v>
      </c>
      <c r="O126" s="45" t="s">
        <v>13</v>
      </c>
      <c r="P126" s="48" t="s">
        <v>40</v>
      </c>
    </row>
    <row r="127" spans="1:16" ht="30" customHeight="1" thickBot="1">
      <c r="A127" s="111" t="s">
        <v>72</v>
      </c>
      <c r="B127" s="112">
        <f>IF(OR(B41=" --- ",B49=" --- ")," --- ",B41/B49*100-100)</f>
        <v>0</v>
      </c>
      <c r="C127" s="33">
        <f t="shared" ref="C127:P127" si="27">IF(OR(C41=" --- ",C49=" --- ")," --- ",C41/C49*100-100)</f>
        <v>-2.4445967557687851</v>
      </c>
      <c r="D127" s="33">
        <f t="shared" si="27"/>
        <v>0</v>
      </c>
      <c r="E127" s="33">
        <f t="shared" si="27"/>
        <v>-8.9203539823008953</v>
      </c>
      <c r="F127" s="33">
        <f t="shared" si="27"/>
        <v>-11.130159567453518</v>
      </c>
      <c r="G127" s="33">
        <f t="shared" si="27"/>
        <v>2.821546353975819</v>
      </c>
      <c r="H127" s="33">
        <f t="shared" si="27"/>
        <v>15.966836052420447</v>
      </c>
      <c r="I127" s="33">
        <f t="shared" si="27"/>
        <v>-2.501427755568244</v>
      </c>
      <c r="J127" s="33">
        <f t="shared" si="27"/>
        <v>1.8391633609808906</v>
      </c>
      <c r="K127" s="33">
        <f t="shared" si="27"/>
        <v>0</v>
      </c>
      <c r="L127" s="33">
        <f t="shared" si="27"/>
        <v>-6.4717396623440209</v>
      </c>
      <c r="M127" s="33">
        <f t="shared" si="27"/>
        <v>4.2180744490138977E-2</v>
      </c>
      <c r="N127" s="33">
        <f t="shared" si="27"/>
        <v>13.414778792551303</v>
      </c>
      <c r="O127" s="113">
        <f t="shared" si="27"/>
        <v>-0.5027020233756474</v>
      </c>
      <c r="P127" s="114">
        <f t="shared" si="27"/>
        <v>8.9605734767019385E-2</v>
      </c>
    </row>
    <row r="128" spans="1:16" ht="30" customHeight="1" thickBot="1">
      <c r="A128" s="111" t="s">
        <v>73</v>
      </c>
      <c r="B128" s="115" t="str">
        <f>IF(OR(B49=" --- ",B57=" --- ")," --- ",B49/B57*100-100)</f>
        <v xml:space="preserve"> --- </v>
      </c>
      <c r="C128" s="116">
        <f t="shared" ref="C128:P128" si="28">IF(OR(C49=" --- ",C57=" --- ")," --- ",C49/C57*100-100)</f>
        <v>4.4380816034359327</v>
      </c>
      <c r="D128" s="116" t="str">
        <f t="shared" si="28"/>
        <v xml:space="preserve"> --- </v>
      </c>
      <c r="E128" s="116" t="str">
        <f t="shared" si="28"/>
        <v xml:space="preserve"> --- </v>
      </c>
      <c r="F128" s="116" t="str">
        <f t="shared" si="28"/>
        <v xml:space="preserve"> --- </v>
      </c>
      <c r="G128" s="116">
        <f t="shared" si="28"/>
        <v>7.4268468704894417</v>
      </c>
      <c r="H128" s="116" t="str">
        <f t="shared" si="28"/>
        <v xml:space="preserve"> --- </v>
      </c>
      <c r="I128" s="116">
        <f t="shared" si="28"/>
        <v>4.6998325759387853</v>
      </c>
      <c r="J128" s="116">
        <f t="shared" si="28"/>
        <v>-5.3260498463639436</v>
      </c>
      <c r="K128" s="116" t="str">
        <f t="shared" si="28"/>
        <v xml:space="preserve"> --- </v>
      </c>
      <c r="L128" s="116">
        <f t="shared" si="28"/>
        <v>4.2868078591477428</v>
      </c>
      <c r="M128" s="116" t="str">
        <f t="shared" si="28"/>
        <v xml:space="preserve"> --- </v>
      </c>
      <c r="N128" s="116">
        <f t="shared" si="28"/>
        <v>-10.413346084369351</v>
      </c>
      <c r="O128" s="117">
        <f t="shared" si="28"/>
        <v>9.6458591704561059</v>
      </c>
      <c r="P128" s="118">
        <f t="shared" si="28"/>
        <v>8.3889765691392455</v>
      </c>
    </row>
    <row r="129" spans="1:16" ht="15" customHeight="1" thickBot="1">
      <c r="A129" s="127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128"/>
    </row>
    <row r="130" spans="1:16" ht="30" customHeight="1" thickBot="1">
      <c r="A130" s="119" t="s">
        <v>74</v>
      </c>
      <c r="B130" s="120">
        <f>IF(OR(B41=" --- ",B49=" --- ")," --- ",B41-B49)</f>
        <v>0</v>
      </c>
      <c r="C130" s="34">
        <f t="shared" ref="C130:P130" si="29">IF(OR(C41=" --- ",C49=" --- ")," --- ",C41-C49)</f>
        <v>-214</v>
      </c>
      <c r="D130" s="34">
        <f t="shared" si="29"/>
        <v>0</v>
      </c>
      <c r="E130" s="34">
        <f t="shared" si="29"/>
        <v>-756</v>
      </c>
      <c r="F130" s="34">
        <f t="shared" si="29"/>
        <v>-844</v>
      </c>
      <c r="G130" s="34">
        <f t="shared" si="29"/>
        <v>231</v>
      </c>
      <c r="H130" s="34">
        <f t="shared" si="29"/>
        <v>1194</v>
      </c>
      <c r="I130" s="34">
        <f t="shared" si="29"/>
        <v>-219</v>
      </c>
      <c r="J130" s="34">
        <f t="shared" si="29"/>
        <v>153</v>
      </c>
      <c r="K130" s="34">
        <f t="shared" si="29"/>
        <v>0</v>
      </c>
      <c r="L130" s="34">
        <f t="shared" si="29"/>
        <v>-529</v>
      </c>
      <c r="M130" s="34">
        <f t="shared" si="29"/>
        <v>4</v>
      </c>
      <c r="N130" s="34">
        <f t="shared" si="29"/>
        <v>1131</v>
      </c>
      <c r="O130" s="121">
        <f t="shared" si="29"/>
        <v>-40</v>
      </c>
      <c r="P130" s="122">
        <f t="shared" si="29"/>
        <v>8</v>
      </c>
    </row>
    <row r="131" spans="1:16" ht="30" customHeight="1" thickBot="1">
      <c r="A131" s="119" t="s">
        <v>75</v>
      </c>
      <c r="B131" s="123" t="str">
        <f>IF(OR(B49=" --- ",B57=" --- ")," --- ",B49-B57)</f>
        <v xml:space="preserve"> --- </v>
      </c>
      <c r="C131" s="124">
        <f t="shared" ref="C131:P131" si="30">IF(OR(C49=" --- ",C57=" --- ")," --- ",C49-C57)</f>
        <v>372</v>
      </c>
      <c r="D131" s="124" t="str">
        <f t="shared" si="30"/>
        <v xml:space="preserve"> --- </v>
      </c>
      <c r="E131" s="124" t="str">
        <f t="shared" si="30"/>
        <v xml:space="preserve"> --- </v>
      </c>
      <c r="F131" s="124" t="str">
        <f t="shared" si="30"/>
        <v xml:space="preserve"> --- </v>
      </c>
      <c r="G131" s="124">
        <f t="shared" si="30"/>
        <v>566</v>
      </c>
      <c r="H131" s="124" t="str">
        <f t="shared" si="30"/>
        <v xml:space="preserve"> --- </v>
      </c>
      <c r="I131" s="124">
        <f t="shared" si="30"/>
        <v>393</v>
      </c>
      <c r="J131" s="124">
        <f t="shared" si="30"/>
        <v>-468</v>
      </c>
      <c r="K131" s="124" t="str">
        <f t="shared" si="30"/>
        <v xml:space="preserve"> --- </v>
      </c>
      <c r="L131" s="124">
        <f t="shared" si="30"/>
        <v>336</v>
      </c>
      <c r="M131" s="124" t="str">
        <f t="shared" si="30"/>
        <v xml:space="preserve"> --- </v>
      </c>
      <c r="N131" s="124">
        <f t="shared" si="30"/>
        <v>-980</v>
      </c>
      <c r="O131" s="125">
        <f t="shared" si="30"/>
        <v>700</v>
      </c>
      <c r="P131" s="126">
        <f t="shared" si="30"/>
        <v>691</v>
      </c>
    </row>
    <row r="133" spans="1:16" ht="13.5" thickBot="1">
      <c r="P133" s="12" t="s">
        <v>119</v>
      </c>
    </row>
    <row r="134" spans="1:16" ht="16.5" thickBot="1">
      <c r="A134" s="224" t="s">
        <v>76</v>
      </c>
      <c r="B134" s="222" t="s">
        <v>0</v>
      </c>
      <c r="C134" s="223"/>
      <c r="D134" s="223"/>
      <c r="E134" s="223"/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47"/>
    </row>
    <row r="135" spans="1:16" ht="114" customHeight="1" thickBot="1">
      <c r="A135" s="225"/>
      <c r="B135" s="13" t="s">
        <v>1</v>
      </c>
      <c r="C135" s="14" t="s">
        <v>2</v>
      </c>
      <c r="D135" s="14" t="s">
        <v>3</v>
      </c>
      <c r="E135" s="14" t="s">
        <v>4</v>
      </c>
      <c r="F135" s="14" t="s">
        <v>5</v>
      </c>
      <c r="G135" s="14" t="s">
        <v>6</v>
      </c>
      <c r="H135" s="14" t="s">
        <v>7</v>
      </c>
      <c r="I135" s="14" t="s">
        <v>8</v>
      </c>
      <c r="J135" s="14" t="s">
        <v>9</v>
      </c>
      <c r="K135" s="14" t="s">
        <v>10</v>
      </c>
      <c r="L135" s="14" t="s">
        <v>11</v>
      </c>
      <c r="M135" s="14" t="s">
        <v>12</v>
      </c>
      <c r="N135" s="14" t="s">
        <v>14</v>
      </c>
      <c r="O135" s="45" t="s">
        <v>13</v>
      </c>
      <c r="P135" s="48" t="s">
        <v>40</v>
      </c>
    </row>
    <row r="136" spans="1:16" ht="30" customHeight="1" thickBot="1">
      <c r="A136" s="111" t="s">
        <v>77</v>
      </c>
      <c r="B136" s="112">
        <f>IF(OR(B42=" --- ",B50=" --- ")," --- ",B42/B50*100-100)</f>
        <v>-10.605356866387979</v>
      </c>
      <c r="C136" s="33">
        <f t="shared" ref="C136:P136" si="31">IF(OR(C42=" --- ",C50=" --- ")," --- ",C42/C50*100-100)</f>
        <v>-3.8145647015878836</v>
      </c>
      <c r="D136" s="33">
        <f t="shared" si="31"/>
        <v>-6.0103883255008697</v>
      </c>
      <c r="E136" s="33">
        <f t="shared" si="31"/>
        <v>-10.009182736455472</v>
      </c>
      <c r="F136" s="33">
        <f t="shared" si="31"/>
        <v>-2.1563342318059284</v>
      </c>
      <c r="G136" s="33">
        <f t="shared" si="31"/>
        <v>-9.232980061074187</v>
      </c>
      <c r="H136" s="33">
        <f t="shared" si="31"/>
        <v>-0.88187038556193897</v>
      </c>
      <c r="I136" s="33">
        <f t="shared" si="31"/>
        <v>0</v>
      </c>
      <c r="J136" s="33">
        <f t="shared" si="31"/>
        <v>-3.5604665438919625</v>
      </c>
      <c r="K136" s="33">
        <f t="shared" si="31"/>
        <v>-9.5084979329352279</v>
      </c>
      <c r="L136" s="33">
        <f t="shared" si="31"/>
        <v>1.086715457972943</v>
      </c>
      <c r="M136" s="33">
        <f t="shared" si="31"/>
        <v>6.9169960474308283</v>
      </c>
      <c r="N136" s="33">
        <f t="shared" si="31"/>
        <v>-23.813651137594803</v>
      </c>
      <c r="O136" s="113">
        <f t="shared" si="31"/>
        <v>-9.513150531617228</v>
      </c>
      <c r="P136" s="114">
        <f t="shared" si="31"/>
        <v>-5.9508408796895225</v>
      </c>
    </row>
    <row r="137" spans="1:16" ht="30" customHeight="1" thickBot="1">
      <c r="A137" s="111" t="s">
        <v>78</v>
      </c>
      <c r="B137" s="115" t="str">
        <f>IF(OR(B50=" --- ",B58=" --- ")," --- ",B50/B58*100-100)</f>
        <v xml:space="preserve"> --- </v>
      </c>
      <c r="C137" s="116">
        <f t="shared" ref="C137:P137" si="32">IF(OR(C50=" --- ",C58=" --- ")," --- ",C50/C58*100-100)</f>
        <v>7.3261508325171292</v>
      </c>
      <c r="D137" s="116" t="str">
        <f t="shared" si="32"/>
        <v xml:space="preserve"> --- </v>
      </c>
      <c r="E137" s="116" t="str">
        <f t="shared" si="32"/>
        <v xml:space="preserve"> --- </v>
      </c>
      <c r="F137" s="116" t="str">
        <f t="shared" si="32"/>
        <v xml:space="preserve"> --- </v>
      </c>
      <c r="G137" s="116">
        <f t="shared" si="32"/>
        <v>22.513204225352126</v>
      </c>
      <c r="H137" s="116" t="str">
        <f t="shared" si="32"/>
        <v xml:space="preserve"> --- </v>
      </c>
      <c r="I137" s="116">
        <f t="shared" si="32"/>
        <v>8.7450707492461106</v>
      </c>
      <c r="J137" s="116">
        <f t="shared" si="32"/>
        <v>23.253467843631782</v>
      </c>
      <c r="K137" s="116" t="str">
        <f t="shared" si="32"/>
        <v xml:space="preserve"> --- </v>
      </c>
      <c r="L137" s="116">
        <f t="shared" si="32"/>
        <v>8.1554329575437805</v>
      </c>
      <c r="M137" s="116" t="str">
        <f t="shared" si="32"/>
        <v xml:space="preserve"> --- </v>
      </c>
      <c r="N137" s="116">
        <f t="shared" si="32"/>
        <v>2.0340481980986027</v>
      </c>
      <c r="O137" s="117">
        <f t="shared" si="32"/>
        <v>19.892653471989277</v>
      </c>
      <c r="P137" s="118">
        <f t="shared" si="32"/>
        <v>9.6972563859981022</v>
      </c>
    </row>
    <row r="138" spans="1:16" ht="15" customHeight="1" thickBot="1">
      <c r="A138" s="127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128"/>
    </row>
    <row r="139" spans="1:16" ht="30" customHeight="1" thickBot="1">
      <c r="A139" s="119" t="s">
        <v>79</v>
      </c>
      <c r="B139" s="120">
        <f>IF(OR(B42=" --- ",B50=" --- ")," --- ",B42-B50)</f>
        <v>-685</v>
      </c>
      <c r="C139" s="34">
        <f t="shared" ref="C139:P139" si="33">IF(OR(C42=" --- ",C50=" --- ")," --- ",C42-C50)</f>
        <v>-209</v>
      </c>
      <c r="D139" s="34">
        <f t="shared" si="33"/>
        <v>-243</v>
      </c>
      <c r="E139" s="34">
        <f t="shared" si="33"/>
        <v>-436</v>
      </c>
      <c r="F139" s="34">
        <f t="shared" si="33"/>
        <v>-64</v>
      </c>
      <c r="G139" s="34">
        <f t="shared" si="33"/>
        <v>-514</v>
      </c>
      <c r="H139" s="34">
        <f t="shared" si="33"/>
        <v>-43</v>
      </c>
      <c r="I139" s="34">
        <f t="shared" si="33"/>
        <v>0</v>
      </c>
      <c r="J139" s="34">
        <f t="shared" si="33"/>
        <v>-174</v>
      </c>
      <c r="K139" s="34">
        <f t="shared" si="33"/>
        <v>-414</v>
      </c>
      <c r="L139" s="34">
        <f t="shared" si="33"/>
        <v>49</v>
      </c>
      <c r="M139" s="34">
        <f t="shared" si="33"/>
        <v>315</v>
      </c>
      <c r="N139" s="34">
        <f t="shared" si="33"/>
        <v>-1099</v>
      </c>
      <c r="O139" s="121">
        <f t="shared" si="33"/>
        <v>-340</v>
      </c>
      <c r="P139" s="122">
        <f t="shared" si="33"/>
        <v>-276</v>
      </c>
    </row>
    <row r="140" spans="1:16" ht="30" customHeight="1" thickBot="1">
      <c r="A140" s="119" t="s">
        <v>80</v>
      </c>
      <c r="B140" s="123" t="str">
        <f>IF(OR(B50=" --- ",B58=" --- ")," --- ",B50-B58)</f>
        <v xml:space="preserve"> --- </v>
      </c>
      <c r="C140" s="124">
        <f t="shared" ref="C140:P140" si="34">IF(OR(C50=" --- ",C58=" --- ")," --- ",C50-C58)</f>
        <v>374</v>
      </c>
      <c r="D140" s="124" t="str">
        <f t="shared" si="34"/>
        <v xml:space="preserve"> --- </v>
      </c>
      <c r="E140" s="124" t="str">
        <f t="shared" si="34"/>
        <v xml:space="preserve"> --- </v>
      </c>
      <c r="F140" s="124" t="str">
        <f t="shared" si="34"/>
        <v xml:space="preserve"> --- </v>
      </c>
      <c r="G140" s="124">
        <f t="shared" si="34"/>
        <v>1023</v>
      </c>
      <c r="H140" s="124" t="str">
        <f t="shared" si="34"/>
        <v xml:space="preserve"> --- </v>
      </c>
      <c r="I140" s="124">
        <f t="shared" si="34"/>
        <v>377</v>
      </c>
      <c r="J140" s="124">
        <f t="shared" si="34"/>
        <v>922</v>
      </c>
      <c r="K140" s="124" t="str">
        <f t="shared" si="34"/>
        <v xml:space="preserve"> --- </v>
      </c>
      <c r="L140" s="124">
        <f t="shared" si="34"/>
        <v>340</v>
      </c>
      <c r="M140" s="124" t="str">
        <f t="shared" si="34"/>
        <v xml:space="preserve"> --- </v>
      </c>
      <c r="N140" s="124">
        <f t="shared" si="34"/>
        <v>92</v>
      </c>
      <c r="O140" s="125">
        <f t="shared" si="34"/>
        <v>593</v>
      </c>
      <c r="P140" s="126">
        <f t="shared" si="34"/>
        <v>410</v>
      </c>
    </row>
    <row r="142" spans="1:16">
      <c r="P142" s="130" t="s">
        <v>48</v>
      </c>
    </row>
    <row r="186" spans="1:16" s="20" customFormat="1" ht="30" customHeight="1" thickBot="1">
      <c r="A186" s="44" t="s">
        <v>97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12" t="s">
        <v>118</v>
      </c>
    </row>
    <row r="187" spans="1:16" ht="16.5" thickBot="1">
      <c r="A187" s="224"/>
      <c r="B187" s="222" t="s">
        <v>0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47"/>
    </row>
    <row r="188" spans="1:16" ht="114" customHeight="1" thickBot="1">
      <c r="A188" s="225"/>
      <c r="B188" s="13" t="s">
        <v>1</v>
      </c>
      <c r="C188" s="14" t="s">
        <v>2</v>
      </c>
      <c r="D188" s="14" t="s">
        <v>3</v>
      </c>
      <c r="E188" s="14" t="s">
        <v>4</v>
      </c>
      <c r="F188" s="14" t="s">
        <v>5</v>
      </c>
      <c r="G188" s="14" t="s">
        <v>6</v>
      </c>
      <c r="H188" s="14" t="s">
        <v>7</v>
      </c>
      <c r="I188" s="14" t="s">
        <v>8</v>
      </c>
      <c r="J188" s="14" t="s">
        <v>9</v>
      </c>
      <c r="K188" s="14" t="s">
        <v>10</v>
      </c>
      <c r="L188" s="14" t="s">
        <v>11</v>
      </c>
      <c r="M188" s="14" t="s">
        <v>12</v>
      </c>
      <c r="N188" s="14" t="s">
        <v>14</v>
      </c>
      <c r="O188" s="45" t="s">
        <v>13</v>
      </c>
      <c r="P188" s="48" t="s">
        <v>40</v>
      </c>
    </row>
    <row r="189" spans="1:16" s="20" customFormat="1" ht="30" customHeight="1">
      <c r="A189" s="50" t="s">
        <v>99</v>
      </c>
      <c r="B189" s="61">
        <f>IF(OR(B15=" --- ",B43=" --- ")," --- ",B15+B43)</f>
        <v>44237</v>
      </c>
      <c r="C189" s="62">
        <f t="shared" ref="C189:P189" si="35">IF(OR(C15=" --- ",C43=" --- ")," --- ",C15+C43)</f>
        <v>35969</v>
      </c>
      <c r="D189" s="62">
        <f t="shared" si="35"/>
        <v>37568</v>
      </c>
      <c r="E189" s="62">
        <f t="shared" si="35"/>
        <v>28988</v>
      </c>
      <c r="F189" s="62">
        <f t="shared" si="35"/>
        <v>28304</v>
      </c>
      <c r="G189" s="62">
        <f t="shared" si="35"/>
        <v>33704</v>
      </c>
      <c r="H189" s="62">
        <f t="shared" si="35"/>
        <v>29261</v>
      </c>
      <c r="I189" s="62">
        <f t="shared" si="35"/>
        <v>34751</v>
      </c>
      <c r="J189" s="62">
        <f t="shared" si="35"/>
        <v>34404</v>
      </c>
      <c r="K189" s="62">
        <f t="shared" si="35"/>
        <v>37839</v>
      </c>
      <c r="L189" s="62">
        <f t="shared" si="35"/>
        <v>30077</v>
      </c>
      <c r="M189" s="62">
        <f t="shared" si="35"/>
        <v>35546</v>
      </c>
      <c r="N189" s="62">
        <f t="shared" si="35"/>
        <v>32557</v>
      </c>
      <c r="O189" s="62">
        <f t="shared" si="35"/>
        <v>32064</v>
      </c>
      <c r="P189" s="63">
        <f t="shared" si="35"/>
        <v>33948</v>
      </c>
    </row>
    <row r="190" spans="1:16" s="20" customFormat="1" ht="30" customHeight="1">
      <c r="A190" s="51" t="s">
        <v>62</v>
      </c>
      <c r="B190" s="64">
        <f>IF(OR(B23=" --- ",B51=" --- ")," --- ",B23+B51)</f>
        <v>45325</v>
      </c>
      <c r="C190" s="65">
        <f t="shared" ref="C190:P190" si="36">IF(OR(C23=" --- ",C51=" --- ")," --- ",C23+C51)</f>
        <v>37288</v>
      </c>
      <c r="D190" s="65">
        <f t="shared" si="36"/>
        <v>37970</v>
      </c>
      <c r="E190" s="65">
        <f t="shared" si="36"/>
        <v>31914</v>
      </c>
      <c r="F190" s="65">
        <f t="shared" si="36"/>
        <v>31329</v>
      </c>
      <c r="G190" s="65">
        <f t="shared" si="36"/>
        <v>34087</v>
      </c>
      <c r="H190" s="65">
        <f t="shared" si="36"/>
        <v>27986</v>
      </c>
      <c r="I190" s="65">
        <f t="shared" si="36"/>
        <v>35451</v>
      </c>
      <c r="J190" s="65">
        <f t="shared" si="36"/>
        <v>31749</v>
      </c>
      <c r="K190" s="65">
        <f t="shared" si="36"/>
        <v>38230</v>
      </c>
      <c r="L190" s="65">
        <f t="shared" si="36"/>
        <v>31614</v>
      </c>
      <c r="M190" s="65">
        <f t="shared" si="36"/>
        <v>35117</v>
      </c>
      <c r="N190" s="65">
        <f t="shared" si="36"/>
        <v>31267</v>
      </c>
      <c r="O190" s="65">
        <f t="shared" si="36"/>
        <v>32733</v>
      </c>
      <c r="P190" s="66">
        <f t="shared" si="36"/>
        <v>34433</v>
      </c>
    </row>
    <row r="191" spans="1:16" s="20" customFormat="1" ht="30" customHeight="1" thickBot="1">
      <c r="A191" s="52" t="s">
        <v>57</v>
      </c>
      <c r="B191" s="67" t="str">
        <f>IF(OR(B31=" --- ",B59=" --- ")," --- ",B31+B59)</f>
        <v xml:space="preserve"> --- </v>
      </c>
      <c r="C191" s="68">
        <f t="shared" ref="C191:P191" si="37">IF(OR(C31=" --- ",C59=" --- ")," --- ",C31+C59)</f>
        <v>35479</v>
      </c>
      <c r="D191" s="68" t="str">
        <f t="shared" si="37"/>
        <v xml:space="preserve"> --- </v>
      </c>
      <c r="E191" s="68" t="str">
        <f t="shared" si="37"/>
        <v xml:space="preserve"> --- </v>
      </c>
      <c r="F191" s="68" t="str">
        <f t="shared" si="37"/>
        <v xml:space="preserve"> --- </v>
      </c>
      <c r="G191" s="68">
        <f t="shared" si="37"/>
        <v>31485</v>
      </c>
      <c r="H191" s="68" t="str">
        <f t="shared" si="37"/>
        <v xml:space="preserve"> --- </v>
      </c>
      <c r="I191" s="68">
        <f t="shared" si="37"/>
        <v>33725</v>
      </c>
      <c r="J191" s="68">
        <f t="shared" si="37"/>
        <v>30898</v>
      </c>
      <c r="K191" s="68" t="str">
        <f t="shared" si="37"/>
        <v xml:space="preserve"> --- </v>
      </c>
      <c r="L191" s="68">
        <f t="shared" si="37"/>
        <v>29377</v>
      </c>
      <c r="M191" s="68" t="str">
        <f t="shared" si="37"/>
        <v xml:space="preserve"> --- </v>
      </c>
      <c r="N191" s="68">
        <f t="shared" si="37"/>
        <v>31610</v>
      </c>
      <c r="O191" s="68">
        <f t="shared" si="37"/>
        <v>27372</v>
      </c>
      <c r="P191" s="69">
        <f t="shared" si="37"/>
        <v>31421</v>
      </c>
    </row>
    <row r="192" spans="1:16" s="20" customFormat="1" ht="30" customHeight="1">
      <c r="A192" s="53" t="s">
        <v>68</v>
      </c>
      <c r="B192" s="54">
        <f>IF(OR(B189=" --- ",B190=" --- ")," --- ",B189/B190*100-100)</f>
        <v>-2.4004412575841201</v>
      </c>
      <c r="C192" s="55">
        <f t="shared" ref="C192:P192" si="38">IF(OR(C189=" --- ",C190=" --- ")," --- ",C189/C190*100-100)</f>
        <v>-3.5373310448401583</v>
      </c>
      <c r="D192" s="55">
        <f t="shared" si="38"/>
        <v>-1.0587305767711399</v>
      </c>
      <c r="E192" s="55">
        <f t="shared" si="38"/>
        <v>-9.168390048254679</v>
      </c>
      <c r="F192" s="55">
        <f t="shared" si="38"/>
        <v>-9.655590666794339</v>
      </c>
      <c r="G192" s="55">
        <f t="shared" si="38"/>
        <v>-1.1235955056179847</v>
      </c>
      <c r="H192" s="55">
        <f t="shared" si="38"/>
        <v>4.5558493532480497</v>
      </c>
      <c r="I192" s="55">
        <f t="shared" si="38"/>
        <v>-1.974556430001968</v>
      </c>
      <c r="J192" s="55">
        <f t="shared" si="38"/>
        <v>8.3624681092317843</v>
      </c>
      <c r="K192" s="55">
        <f t="shared" si="38"/>
        <v>-1.02275699712267</v>
      </c>
      <c r="L192" s="55">
        <f t="shared" si="38"/>
        <v>-4.8617701018536081</v>
      </c>
      <c r="M192" s="55">
        <f t="shared" si="38"/>
        <v>1.221630549306596</v>
      </c>
      <c r="N192" s="55">
        <f t="shared" si="38"/>
        <v>4.1257555889596063</v>
      </c>
      <c r="O192" s="55">
        <f t="shared" si="38"/>
        <v>-2.0438090000916418</v>
      </c>
      <c r="P192" s="56">
        <f t="shared" si="38"/>
        <v>-1.4085325124154195</v>
      </c>
    </row>
    <row r="193" spans="1:16" s="20" customFormat="1" ht="30" customHeight="1" thickBot="1">
      <c r="A193" s="57" t="s">
        <v>69</v>
      </c>
      <c r="B193" s="58">
        <f>IF(OR(B189=" --- ",B190=" --- ")," --- ",B189-B190)</f>
        <v>-1088</v>
      </c>
      <c r="C193" s="59">
        <f t="shared" ref="C193:P193" si="39">IF(OR(C189=" --- ",C190=" --- ")," --- ",C189-C190)</f>
        <v>-1319</v>
      </c>
      <c r="D193" s="59">
        <f t="shared" si="39"/>
        <v>-402</v>
      </c>
      <c r="E193" s="59">
        <f t="shared" si="39"/>
        <v>-2926</v>
      </c>
      <c r="F193" s="59">
        <f t="shared" si="39"/>
        <v>-3025</v>
      </c>
      <c r="G193" s="59">
        <f t="shared" si="39"/>
        <v>-383</v>
      </c>
      <c r="H193" s="59">
        <f t="shared" si="39"/>
        <v>1275</v>
      </c>
      <c r="I193" s="59">
        <f t="shared" si="39"/>
        <v>-700</v>
      </c>
      <c r="J193" s="59">
        <f t="shared" si="39"/>
        <v>2655</v>
      </c>
      <c r="K193" s="59">
        <f t="shared" si="39"/>
        <v>-391</v>
      </c>
      <c r="L193" s="59">
        <f t="shared" si="39"/>
        <v>-1537</v>
      </c>
      <c r="M193" s="59">
        <f t="shared" si="39"/>
        <v>429</v>
      </c>
      <c r="N193" s="59">
        <f t="shared" si="39"/>
        <v>1290</v>
      </c>
      <c r="O193" s="59">
        <f t="shared" si="39"/>
        <v>-669</v>
      </c>
      <c r="P193" s="60">
        <f t="shared" si="39"/>
        <v>-485</v>
      </c>
    </row>
    <row r="196" spans="1:16" s="36" customFormat="1" ht="21" customHeight="1">
      <c r="C196" s="35"/>
      <c r="P196" s="12" t="s">
        <v>117</v>
      </c>
    </row>
  </sheetData>
  <mergeCells count="15">
    <mergeCell ref="A187:A188"/>
    <mergeCell ref="B187:O187"/>
    <mergeCell ref="A73:A74"/>
    <mergeCell ref="B73:O73"/>
    <mergeCell ref="A125:A126"/>
    <mergeCell ref="B125:O125"/>
    <mergeCell ref="A134:A135"/>
    <mergeCell ref="B134:O134"/>
    <mergeCell ref="A64:A65"/>
    <mergeCell ref="B64:O64"/>
    <mergeCell ref="A2:P2"/>
    <mergeCell ref="A6:A7"/>
    <mergeCell ref="B6:O6"/>
    <mergeCell ref="A34:A35"/>
    <mergeCell ref="B34:O34"/>
  </mergeCells>
  <conditionalFormatting sqref="B9">
    <cfRule type="expression" dxfId="39" priority="19" stopIfTrue="1">
      <formula>B9&gt;B17</formula>
    </cfRule>
    <cfRule type="expression" dxfId="38" priority="20" stopIfTrue="1">
      <formula>B9&lt;B17</formula>
    </cfRule>
  </conditionalFormatting>
  <conditionalFormatting sqref="C9:E9">
    <cfRule type="expression" dxfId="37" priority="17" stopIfTrue="1">
      <formula>C9&gt;C17</formula>
    </cfRule>
    <cfRule type="expression" dxfId="36" priority="18" stopIfTrue="1">
      <formula>C9&lt;C17</formula>
    </cfRule>
  </conditionalFormatting>
  <conditionalFormatting sqref="B10">
    <cfRule type="expression" dxfId="35" priority="15" stopIfTrue="1">
      <formula>B10&gt;B18</formula>
    </cfRule>
    <cfRule type="expression" dxfId="34" priority="16" stopIfTrue="1">
      <formula>B10&lt;B18</formula>
    </cfRule>
  </conditionalFormatting>
  <conditionalFormatting sqref="C9:O9">
    <cfRule type="expression" dxfId="33" priority="13" stopIfTrue="1">
      <formula>C9&gt;C17</formula>
    </cfRule>
    <cfRule type="expression" dxfId="32" priority="14" stopIfTrue="1">
      <formula>C9&lt;C17</formula>
    </cfRule>
  </conditionalFormatting>
  <conditionalFormatting sqref="C10:O10">
    <cfRule type="expression" dxfId="31" priority="11" stopIfTrue="1">
      <formula>C10&gt;C18</formula>
    </cfRule>
    <cfRule type="expression" dxfId="30" priority="12" stopIfTrue="1">
      <formula>C10&lt;C18</formula>
    </cfRule>
  </conditionalFormatting>
  <conditionalFormatting sqref="B37">
    <cfRule type="expression" dxfId="29" priority="9" stopIfTrue="1">
      <formula>B37&gt;B45</formula>
    </cfRule>
    <cfRule type="expression" dxfId="28" priority="10" stopIfTrue="1">
      <formula>B37&lt;B45</formula>
    </cfRule>
  </conditionalFormatting>
  <conditionalFormatting sqref="C37:E37">
    <cfRule type="expression" dxfId="27" priority="7" stopIfTrue="1">
      <formula>C37&gt;C45</formula>
    </cfRule>
    <cfRule type="expression" dxfId="26" priority="8" stopIfTrue="1">
      <formula>C37&lt;C45</formula>
    </cfRule>
  </conditionalFormatting>
  <conditionalFormatting sqref="B38">
    <cfRule type="expression" dxfId="25" priority="5" stopIfTrue="1">
      <formula>B38&gt;B46</formula>
    </cfRule>
    <cfRule type="expression" dxfId="24" priority="6" stopIfTrue="1">
      <formula>B38&lt;B46</formula>
    </cfRule>
  </conditionalFormatting>
  <conditionalFormatting sqref="C37:O37">
    <cfRule type="expression" dxfId="23" priority="3" stopIfTrue="1">
      <formula>C37&gt;C45</formula>
    </cfRule>
    <cfRule type="expression" dxfId="22" priority="4" stopIfTrue="1">
      <formula>C37&lt;C45</formula>
    </cfRule>
  </conditionalFormatting>
  <conditionalFormatting sqref="C38:O38">
    <cfRule type="expression" dxfId="21" priority="1" stopIfTrue="1">
      <formula>C38&gt;C46</formula>
    </cfRule>
    <cfRule type="expression" dxfId="2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>
      <selection activeCell="P57" activeCellId="5" sqref="P13:P15 P21:P23 P29:P31 P41:P43 P49:P51 P57:P59"/>
    </sheetView>
  </sheetViews>
  <sheetFormatPr defaultRowHeight="12.75"/>
  <cols>
    <col min="1" max="1" width="49.42578125" style="11" customWidth="1"/>
    <col min="2" max="16" width="10.7109375" style="11" customWidth="1"/>
    <col min="17" max="18" width="9.28515625" style="11" bestFit="1" customWidth="1"/>
    <col min="19" max="16384" width="9.140625" style="11"/>
  </cols>
  <sheetData>
    <row r="1" spans="1:33" ht="14.25">
      <c r="P1" s="8" t="s">
        <v>32</v>
      </c>
    </row>
    <row r="2" spans="1:33" s="71" customFormat="1" ht="29.25" customHeight="1">
      <c r="A2" s="219" t="s">
        <v>63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</row>
    <row r="3" spans="1:33" ht="19.5" customHeight="1">
      <c r="A3" s="9"/>
      <c r="P3" s="129"/>
    </row>
    <row r="4" spans="1:33" ht="29.25" customHeight="1">
      <c r="A4" s="91" t="s">
        <v>103</v>
      </c>
      <c r="B4" s="72"/>
      <c r="C4" s="72"/>
      <c r="D4" s="72"/>
      <c r="E4" s="72"/>
      <c r="F4" s="73"/>
      <c r="G4" s="72"/>
      <c r="H4" s="72"/>
      <c r="I4" s="72"/>
      <c r="J4" s="72"/>
      <c r="K4" s="72"/>
      <c r="L4" s="72"/>
      <c r="M4" s="72"/>
      <c r="N4" s="72"/>
      <c r="O4" s="39"/>
      <c r="P4" s="90" t="s">
        <v>81</v>
      </c>
    </row>
    <row r="5" spans="1:33" ht="23.25" customHeight="1" thickBot="1">
      <c r="P5" s="12" t="s">
        <v>49</v>
      </c>
    </row>
    <row r="6" spans="1:33" ht="16.5" customHeight="1" thickBot="1">
      <c r="A6" s="220" t="s">
        <v>38</v>
      </c>
      <c r="B6" s="222" t="s">
        <v>0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47"/>
    </row>
    <row r="7" spans="1:33" s="9" customFormat="1" ht="114" customHeight="1" thickBot="1">
      <c r="A7" s="221"/>
      <c r="B7" s="13" t="s">
        <v>1</v>
      </c>
      <c r="C7" s="14" t="s">
        <v>2</v>
      </c>
      <c r="D7" s="14" t="s">
        <v>3</v>
      </c>
      <c r="E7" s="14" t="s">
        <v>4</v>
      </c>
      <c r="F7" s="14" t="s">
        <v>5</v>
      </c>
      <c r="G7" s="14" t="s">
        <v>6</v>
      </c>
      <c r="H7" s="14" t="s">
        <v>7</v>
      </c>
      <c r="I7" s="14" t="s">
        <v>8</v>
      </c>
      <c r="J7" s="14" t="s">
        <v>9</v>
      </c>
      <c r="K7" s="14" t="s">
        <v>64</v>
      </c>
      <c r="L7" s="14" t="s">
        <v>11</v>
      </c>
      <c r="M7" s="14" t="s">
        <v>12</v>
      </c>
      <c r="N7" s="14" t="s">
        <v>14</v>
      </c>
      <c r="O7" s="45" t="s">
        <v>13</v>
      </c>
      <c r="P7" s="48" t="s">
        <v>40</v>
      </c>
      <c r="Q7" s="15"/>
      <c r="R7" s="15"/>
      <c r="S7" s="15"/>
      <c r="T7" s="16"/>
      <c r="U7" s="16"/>
      <c r="V7" s="16"/>
      <c r="W7" s="16"/>
    </row>
    <row r="8" spans="1:33" s="9" customFormat="1" ht="30" customHeight="1" thickBot="1">
      <c r="A8" s="17">
        <v>2011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46"/>
      <c r="Q8" s="15"/>
      <c r="R8" s="15"/>
      <c r="S8" s="15"/>
      <c r="T8" s="16"/>
      <c r="U8" s="16"/>
      <c r="V8" s="16"/>
      <c r="W8" s="16"/>
    </row>
    <row r="9" spans="1:33" s="36" customFormat="1" ht="30" customHeight="1">
      <c r="A9" s="19" t="s">
        <v>15</v>
      </c>
      <c r="B9" s="84">
        <v>21.6</v>
      </c>
      <c r="C9" s="28">
        <v>17.094736842105263</v>
      </c>
      <c r="D9" s="28">
        <v>15.57</v>
      </c>
      <c r="E9" s="28">
        <v>16.14</v>
      </c>
      <c r="F9" s="28">
        <v>10.307</v>
      </c>
      <c r="G9" s="28">
        <v>15.57</v>
      </c>
      <c r="H9" s="28">
        <v>12.879321204935357</v>
      </c>
      <c r="I9" s="28">
        <v>15.82</v>
      </c>
      <c r="J9" s="28">
        <v>15.87</v>
      </c>
      <c r="K9" s="28">
        <v>13.067</v>
      </c>
      <c r="L9" s="28">
        <v>15.553548387096773</v>
      </c>
      <c r="M9" s="28">
        <v>15.86</v>
      </c>
      <c r="N9" s="28">
        <v>12.8</v>
      </c>
      <c r="O9" s="92">
        <v>13.64</v>
      </c>
      <c r="P9" s="70">
        <f t="shared" ref="P9:P12" si="0">SUM(B9:O9)/COUNTIF(B9:O9,"&gt;0")</f>
        <v>15.126543316724101</v>
      </c>
    </row>
    <row r="10" spans="1:33" s="22" customFormat="1" ht="30" customHeight="1">
      <c r="A10" s="21" t="s">
        <v>17</v>
      </c>
      <c r="B10" s="85">
        <v>45.2</v>
      </c>
      <c r="C10" s="30">
        <v>57.84</v>
      </c>
      <c r="D10" s="30">
        <v>71.700700000000012</v>
      </c>
      <c r="E10" s="30">
        <v>66</v>
      </c>
      <c r="F10" s="30">
        <v>50.32</v>
      </c>
      <c r="G10" s="30">
        <v>97</v>
      </c>
      <c r="H10" s="30">
        <v>62.117999999999995</v>
      </c>
      <c r="I10" s="30">
        <v>63.05</v>
      </c>
      <c r="J10" s="30">
        <v>55</v>
      </c>
      <c r="K10" s="30">
        <v>60.72</v>
      </c>
      <c r="L10" s="30">
        <v>61.84</v>
      </c>
      <c r="M10" s="30">
        <v>62</v>
      </c>
      <c r="N10" s="30">
        <v>50</v>
      </c>
      <c r="O10" s="93">
        <v>70.900000000000006</v>
      </c>
      <c r="P10" s="41">
        <f t="shared" si="0"/>
        <v>62.406335714285717</v>
      </c>
    </row>
    <row r="11" spans="1:33" s="36" customFormat="1" ht="30" customHeight="1">
      <c r="A11" s="23" t="s">
        <v>16</v>
      </c>
      <c r="B11" s="86">
        <v>25787</v>
      </c>
      <c r="C11" s="31">
        <v>25748.685935845831</v>
      </c>
      <c r="D11" s="31">
        <v>24174</v>
      </c>
      <c r="E11" s="31">
        <v>25850</v>
      </c>
      <c r="F11" s="31">
        <v>24300</v>
      </c>
      <c r="G11" s="31">
        <v>24150</v>
      </c>
      <c r="H11" s="31">
        <v>23000</v>
      </c>
      <c r="I11" s="31">
        <v>24375</v>
      </c>
      <c r="J11" s="31">
        <v>25353</v>
      </c>
      <c r="K11" s="31">
        <v>24791</v>
      </c>
      <c r="L11" s="31">
        <v>25226</v>
      </c>
      <c r="M11" s="31">
        <v>25582</v>
      </c>
      <c r="N11" s="31">
        <v>23545</v>
      </c>
      <c r="O11" s="94">
        <v>25884</v>
      </c>
      <c r="P11" s="42">
        <f t="shared" si="0"/>
        <v>24840.406138274702</v>
      </c>
    </row>
    <row r="12" spans="1:33" s="96" customFormat="1" ht="30" customHeight="1" thickBot="1">
      <c r="A12" s="24" t="s">
        <v>18</v>
      </c>
      <c r="B12" s="87">
        <v>15638</v>
      </c>
      <c r="C12" s="32">
        <v>15099.89943166653</v>
      </c>
      <c r="D12" s="32">
        <v>14187</v>
      </c>
      <c r="E12" s="32">
        <v>13590</v>
      </c>
      <c r="F12" s="32">
        <v>13600</v>
      </c>
      <c r="G12" s="32">
        <v>13096</v>
      </c>
      <c r="H12" s="32">
        <v>16000</v>
      </c>
      <c r="I12" s="32">
        <v>14590</v>
      </c>
      <c r="J12" s="32">
        <v>15709</v>
      </c>
      <c r="K12" s="32">
        <v>13581</v>
      </c>
      <c r="L12" s="32">
        <v>15393</v>
      </c>
      <c r="M12" s="32">
        <v>15014</v>
      </c>
      <c r="N12" s="32">
        <v>14648</v>
      </c>
      <c r="O12" s="95">
        <v>14581</v>
      </c>
      <c r="P12" s="43">
        <f t="shared" si="0"/>
        <v>14623.349959404752</v>
      </c>
    </row>
    <row r="13" spans="1:33" s="36" customFormat="1" ht="30" customHeight="1" thickBot="1">
      <c r="A13" s="25" t="s">
        <v>65</v>
      </c>
      <c r="B13" s="26">
        <f>IF(B9=0," --- ",ROUND(12*(1/B9*B11),))</f>
        <v>14326</v>
      </c>
      <c r="C13" s="26">
        <f t="shared" ref="C13:O14" si="1">IF(C9=0," --- ",ROUND(12*(1/C9*C11),))</f>
        <v>18075</v>
      </c>
      <c r="D13" s="26">
        <f t="shared" si="1"/>
        <v>18631</v>
      </c>
      <c r="E13" s="26">
        <f t="shared" si="1"/>
        <v>19219</v>
      </c>
      <c r="F13" s="26">
        <f t="shared" si="1"/>
        <v>28291</v>
      </c>
      <c r="G13" s="26">
        <f t="shared" si="1"/>
        <v>18613</v>
      </c>
      <c r="H13" s="26">
        <f t="shared" si="1"/>
        <v>21430</v>
      </c>
      <c r="I13" s="26">
        <f t="shared" si="1"/>
        <v>18489</v>
      </c>
      <c r="J13" s="26">
        <f t="shared" si="1"/>
        <v>19171</v>
      </c>
      <c r="K13" s="26">
        <f>IF(K9=0," --- ",ROUND(12*(1/K9*K11)+Q60,))</f>
        <v>22920</v>
      </c>
      <c r="L13" s="26">
        <f t="shared" si="1"/>
        <v>19463</v>
      </c>
      <c r="M13" s="26">
        <f t="shared" si="1"/>
        <v>19356</v>
      </c>
      <c r="N13" s="26">
        <f t="shared" si="1"/>
        <v>22073</v>
      </c>
      <c r="O13" s="97">
        <f t="shared" si="1"/>
        <v>22772</v>
      </c>
      <c r="P13" s="98">
        <f>ROUND(SUM(B13:O13)/COUNTIF(B13:O13,"&gt;0"),)</f>
        <v>20202</v>
      </c>
      <c r="Q13" s="99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99"/>
    </row>
    <row r="14" spans="1:33" s="36" customFormat="1" ht="30" customHeight="1" thickBot="1">
      <c r="A14" s="25" t="s">
        <v>66</v>
      </c>
      <c r="B14" s="88">
        <f>IF(B10=0," --- ",ROUND(12*(1/B10*B12),))</f>
        <v>4152</v>
      </c>
      <c r="C14" s="88">
        <f t="shared" si="1"/>
        <v>3133</v>
      </c>
      <c r="D14" s="88">
        <f t="shared" si="1"/>
        <v>2374</v>
      </c>
      <c r="E14" s="88">
        <f t="shared" si="1"/>
        <v>2471</v>
      </c>
      <c r="F14" s="88">
        <f t="shared" si="1"/>
        <v>3243</v>
      </c>
      <c r="G14" s="88">
        <f t="shared" si="1"/>
        <v>1620</v>
      </c>
      <c r="H14" s="88">
        <f t="shared" si="1"/>
        <v>3091</v>
      </c>
      <c r="I14" s="88">
        <f t="shared" si="1"/>
        <v>2777</v>
      </c>
      <c r="J14" s="88">
        <f t="shared" si="1"/>
        <v>3427</v>
      </c>
      <c r="K14" s="88">
        <f t="shared" si="1"/>
        <v>2684</v>
      </c>
      <c r="L14" s="88">
        <f t="shared" si="1"/>
        <v>2987</v>
      </c>
      <c r="M14" s="88">
        <f t="shared" si="1"/>
        <v>2906</v>
      </c>
      <c r="N14" s="88">
        <f t="shared" si="1"/>
        <v>3516</v>
      </c>
      <c r="O14" s="101">
        <f t="shared" si="1"/>
        <v>2468</v>
      </c>
      <c r="P14" s="98">
        <f>ROUND(SUM(B14:O14)/COUNTIF(B14:O14,"&gt;0"),)</f>
        <v>2918</v>
      </c>
      <c r="Q14" s="99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</row>
    <row r="15" spans="1:33" s="36" customFormat="1" ht="30" customHeight="1" thickBot="1">
      <c r="A15" s="25" t="s">
        <v>67</v>
      </c>
      <c r="B15" s="88">
        <f>IF(B9=0," --- ",B13+B14)</f>
        <v>18478</v>
      </c>
      <c r="C15" s="88">
        <f t="shared" ref="C15:P15" si="2">IF(C9=0," --- ",C13+C14)</f>
        <v>21208</v>
      </c>
      <c r="D15" s="88">
        <f t="shared" si="2"/>
        <v>21005</v>
      </c>
      <c r="E15" s="88">
        <f t="shared" si="2"/>
        <v>21690</v>
      </c>
      <c r="F15" s="88">
        <f t="shared" si="2"/>
        <v>31534</v>
      </c>
      <c r="G15" s="88">
        <f t="shared" si="2"/>
        <v>20233</v>
      </c>
      <c r="H15" s="88">
        <f t="shared" si="2"/>
        <v>24521</v>
      </c>
      <c r="I15" s="88">
        <f t="shared" si="2"/>
        <v>21266</v>
      </c>
      <c r="J15" s="88">
        <f t="shared" si="2"/>
        <v>22598</v>
      </c>
      <c r="K15" s="88">
        <f t="shared" si="2"/>
        <v>25604</v>
      </c>
      <c r="L15" s="88">
        <f t="shared" si="2"/>
        <v>22450</v>
      </c>
      <c r="M15" s="88">
        <f t="shared" si="2"/>
        <v>22262</v>
      </c>
      <c r="N15" s="88">
        <f t="shared" si="2"/>
        <v>25589</v>
      </c>
      <c r="O15" s="101">
        <f t="shared" si="2"/>
        <v>25240</v>
      </c>
      <c r="P15" s="98">
        <f t="shared" si="2"/>
        <v>23120</v>
      </c>
      <c r="Q15" s="99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</row>
    <row r="16" spans="1:33" s="9" customFormat="1" ht="30" customHeight="1" thickBot="1">
      <c r="A16" s="17">
        <v>2010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4"/>
      <c r="Q16" s="15"/>
      <c r="R16" s="15"/>
      <c r="S16" s="15"/>
      <c r="T16" s="16"/>
      <c r="U16" s="16"/>
      <c r="V16" s="16"/>
      <c r="W16" s="16"/>
    </row>
    <row r="17" spans="1:23" s="36" customFormat="1" ht="30" customHeight="1">
      <c r="A17" s="19" t="s">
        <v>15</v>
      </c>
      <c r="B17" s="133">
        <v>21.6</v>
      </c>
      <c r="C17" s="28">
        <v>17.094736842105263</v>
      </c>
      <c r="D17" s="28">
        <v>15.57</v>
      </c>
      <c r="E17" s="28">
        <v>16.14</v>
      </c>
      <c r="F17" s="28">
        <v>10.9</v>
      </c>
      <c r="G17" s="28">
        <v>15.57</v>
      </c>
      <c r="H17" s="28">
        <v>13.803154371534083</v>
      </c>
      <c r="I17" s="28">
        <v>16.14</v>
      </c>
      <c r="J17" s="28">
        <v>15.87</v>
      </c>
      <c r="K17" s="28">
        <v>13.345000000000001</v>
      </c>
      <c r="L17" s="28">
        <v>16.64877741935484</v>
      </c>
      <c r="M17" s="28">
        <v>15.86</v>
      </c>
      <c r="N17" s="28">
        <v>14.5</v>
      </c>
      <c r="O17" s="92">
        <v>13.64</v>
      </c>
      <c r="P17" s="105">
        <f t="shared" ref="P17:P20" si="3">SUM(B17:O17)/COUNTIF(B17:O17,"&gt;0")</f>
        <v>15.477262045213868</v>
      </c>
      <c r="R17" s="106"/>
      <c r="S17" s="106"/>
    </row>
    <row r="18" spans="1:23" s="22" customFormat="1" ht="30" customHeight="1">
      <c r="A18" s="21" t="s">
        <v>17</v>
      </c>
      <c r="B18" s="134">
        <v>45.2</v>
      </c>
      <c r="C18" s="30">
        <v>57.844200000000001</v>
      </c>
      <c r="D18" s="30">
        <v>71.700700000000012</v>
      </c>
      <c r="E18" s="30">
        <v>66</v>
      </c>
      <c r="F18" s="30">
        <v>49.97</v>
      </c>
      <c r="G18" s="30">
        <v>97</v>
      </c>
      <c r="H18" s="30">
        <v>62.117999999999995</v>
      </c>
      <c r="I18" s="30">
        <v>63.05</v>
      </c>
      <c r="J18" s="30">
        <v>55</v>
      </c>
      <c r="K18" s="30">
        <v>57.83</v>
      </c>
      <c r="L18" s="30">
        <v>60.63</v>
      </c>
      <c r="M18" s="30">
        <v>61</v>
      </c>
      <c r="N18" s="30">
        <v>62</v>
      </c>
      <c r="O18" s="93">
        <v>70.900000000000006</v>
      </c>
      <c r="P18" s="107">
        <f t="shared" si="3"/>
        <v>62.874492857142862</v>
      </c>
      <c r="R18" s="106"/>
      <c r="S18" s="106"/>
    </row>
    <row r="19" spans="1:23" s="36" customFormat="1" ht="30" customHeight="1">
      <c r="A19" s="23" t="s">
        <v>16</v>
      </c>
      <c r="B19" s="135">
        <v>25787</v>
      </c>
      <c r="C19" s="31">
        <v>26793</v>
      </c>
      <c r="D19" s="31">
        <v>24174.490760100118</v>
      </c>
      <c r="E19" s="31">
        <v>25950</v>
      </c>
      <c r="F19" s="31">
        <v>24100</v>
      </c>
      <c r="G19" s="31">
        <v>24066</v>
      </c>
      <c r="H19" s="31">
        <v>23440</v>
      </c>
      <c r="I19" s="31">
        <v>25000</v>
      </c>
      <c r="J19" s="31">
        <v>25419</v>
      </c>
      <c r="K19" s="31">
        <v>25118</v>
      </c>
      <c r="L19" s="31">
        <v>25661</v>
      </c>
      <c r="M19" s="31">
        <v>25629</v>
      </c>
      <c r="N19" s="31">
        <v>23200</v>
      </c>
      <c r="O19" s="94">
        <v>25926</v>
      </c>
      <c r="P19" s="108">
        <f t="shared" si="3"/>
        <v>25018.820768578582</v>
      </c>
      <c r="R19" s="106"/>
      <c r="S19" s="106"/>
    </row>
    <row r="20" spans="1:23" s="96" customFormat="1" ht="30" customHeight="1" thickBot="1">
      <c r="A20" s="24" t="s">
        <v>18</v>
      </c>
      <c r="B20" s="136">
        <v>17493</v>
      </c>
      <c r="C20" s="32">
        <v>15698</v>
      </c>
      <c r="D20" s="32">
        <v>15093</v>
      </c>
      <c r="E20" s="32">
        <v>15100</v>
      </c>
      <c r="F20" s="32">
        <v>13900</v>
      </c>
      <c r="G20" s="32">
        <v>14429</v>
      </c>
      <c r="H20" s="32">
        <v>16140</v>
      </c>
      <c r="I20" s="32">
        <v>14590</v>
      </c>
      <c r="J20" s="32">
        <v>16290</v>
      </c>
      <c r="K20" s="32">
        <v>14291</v>
      </c>
      <c r="L20" s="32">
        <v>14931</v>
      </c>
      <c r="M20" s="32">
        <v>14043</v>
      </c>
      <c r="N20" s="32">
        <v>14230</v>
      </c>
      <c r="O20" s="95">
        <v>16112</v>
      </c>
      <c r="P20" s="109">
        <f t="shared" si="3"/>
        <v>15167.142857142857</v>
      </c>
      <c r="R20" s="106"/>
      <c r="S20" s="106"/>
    </row>
    <row r="21" spans="1:23" s="96" customFormat="1" ht="30" customHeight="1" thickBot="1">
      <c r="A21" s="25" t="s">
        <v>65</v>
      </c>
      <c r="B21" s="26">
        <f>IF(B17=0," --- ",ROUND(12*(1/B17*B19),))</f>
        <v>14326</v>
      </c>
      <c r="C21" s="26">
        <f t="shared" ref="C21:O22" si="4">IF(C17=0," --- ",ROUND(12*(1/C17*C19),))</f>
        <v>18808</v>
      </c>
      <c r="D21" s="26">
        <f t="shared" si="4"/>
        <v>18632</v>
      </c>
      <c r="E21" s="26">
        <f t="shared" si="4"/>
        <v>19294</v>
      </c>
      <c r="F21" s="26">
        <f t="shared" si="4"/>
        <v>26532</v>
      </c>
      <c r="G21" s="26">
        <f t="shared" si="4"/>
        <v>18548</v>
      </c>
      <c r="H21" s="26">
        <f t="shared" si="4"/>
        <v>20378</v>
      </c>
      <c r="I21" s="26">
        <f t="shared" si="4"/>
        <v>18587</v>
      </c>
      <c r="J21" s="26">
        <f t="shared" si="4"/>
        <v>19220</v>
      </c>
      <c r="K21" s="26">
        <f t="shared" si="4"/>
        <v>22586</v>
      </c>
      <c r="L21" s="26">
        <f t="shared" si="4"/>
        <v>18496</v>
      </c>
      <c r="M21" s="26">
        <f t="shared" si="4"/>
        <v>19391</v>
      </c>
      <c r="N21" s="26">
        <f t="shared" si="4"/>
        <v>19200</v>
      </c>
      <c r="O21" s="97">
        <f t="shared" si="4"/>
        <v>22809</v>
      </c>
      <c r="P21" s="98">
        <f>ROUND(SUM(B21:O21)/COUNTIF(B21:O21,"&gt;0"),)</f>
        <v>19772</v>
      </c>
    </row>
    <row r="22" spans="1:23" s="96" customFormat="1" ht="30" customHeight="1" thickBot="1">
      <c r="A22" s="25" t="s">
        <v>66</v>
      </c>
      <c r="B22" s="88">
        <f>IF(B18=0," --- ",ROUND(12*(1/B18*B20),))</f>
        <v>4644</v>
      </c>
      <c r="C22" s="88">
        <f t="shared" si="4"/>
        <v>3257</v>
      </c>
      <c r="D22" s="88">
        <f t="shared" si="4"/>
        <v>2526</v>
      </c>
      <c r="E22" s="88">
        <f t="shared" si="4"/>
        <v>2745</v>
      </c>
      <c r="F22" s="88">
        <f t="shared" si="4"/>
        <v>3338</v>
      </c>
      <c r="G22" s="88">
        <f t="shared" si="4"/>
        <v>1785</v>
      </c>
      <c r="H22" s="88">
        <f t="shared" si="4"/>
        <v>3118</v>
      </c>
      <c r="I22" s="88">
        <f t="shared" si="4"/>
        <v>2777</v>
      </c>
      <c r="J22" s="88">
        <f t="shared" si="4"/>
        <v>3554</v>
      </c>
      <c r="K22" s="88">
        <f t="shared" si="4"/>
        <v>2965</v>
      </c>
      <c r="L22" s="88">
        <f t="shared" si="4"/>
        <v>2955</v>
      </c>
      <c r="M22" s="88">
        <f t="shared" si="4"/>
        <v>2763</v>
      </c>
      <c r="N22" s="88">
        <f t="shared" si="4"/>
        <v>2754</v>
      </c>
      <c r="O22" s="101">
        <f t="shared" si="4"/>
        <v>2727</v>
      </c>
      <c r="P22" s="98">
        <f>ROUND(SUM(B22:O22)/COUNTIF(B22:O22,"&gt;0"),)</f>
        <v>2993</v>
      </c>
    </row>
    <row r="23" spans="1:23" s="36" customFormat="1" ht="30" customHeight="1" thickBot="1">
      <c r="A23" s="25" t="s">
        <v>67</v>
      </c>
      <c r="B23" s="88">
        <f t="shared" ref="B23:P23" si="5">IF(B17=0," --- ",B21+B22)</f>
        <v>18970</v>
      </c>
      <c r="C23" s="88">
        <f t="shared" si="5"/>
        <v>22065</v>
      </c>
      <c r="D23" s="88">
        <f t="shared" si="5"/>
        <v>21158</v>
      </c>
      <c r="E23" s="88">
        <f t="shared" si="5"/>
        <v>22039</v>
      </c>
      <c r="F23" s="88">
        <f t="shared" si="5"/>
        <v>29870</v>
      </c>
      <c r="G23" s="88">
        <f t="shared" si="5"/>
        <v>20333</v>
      </c>
      <c r="H23" s="88">
        <f t="shared" si="5"/>
        <v>23496</v>
      </c>
      <c r="I23" s="88">
        <f t="shared" si="5"/>
        <v>21364</v>
      </c>
      <c r="J23" s="88">
        <f t="shared" si="5"/>
        <v>22774</v>
      </c>
      <c r="K23" s="88">
        <f t="shared" si="5"/>
        <v>25551</v>
      </c>
      <c r="L23" s="88">
        <f t="shared" si="5"/>
        <v>21451</v>
      </c>
      <c r="M23" s="88">
        <f t="shared" si="5"/>
        <v>22154</v>
      </c>
      <c r="N23" s="88">
        <f t="shared" si="5"/>
        <v>21954</v>
      </c>
      <c r="O23" s="101">
        <f t="shared" si="5"/>
        <v>25536</v>
      </c>
      <c r="P23" s="98">
        <f t="shared" si="5"/>
        <v>22765</v>
      </c>
    </row>
    <row r="24" spans="1:23" s="9" customFormat="1" ht="30" customHeight="1" thickBot="1">
      <c r="A24" s="17">
        <v>2009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40"/>
      <c r="Q24" s="15"/>
      <c r="R24" s="15"/>
      <c r="S24" s="15"/>
      <c r="T24" s="16"/>
      <c r="U24" s="16"/>
      <c r="V24" s="16"/>
      <c r="W24" s="16"/>
    </row>
    <row r="25" spans="1:23" s="36" customFormat="1" ht="30" customHeight="1">
      <c r="A25" s="19" t="s">
        <v>15</v>
      </c>
      <c r="B25" s="133">
        <v>21.6</v>
      </c>
      <c r="C25" s="28">
        <v>16.842105263157894</v>
      </c>
      <c r="D25" s="28">
        <v>15.57</v>
      </c>
      <c r="E25" s="28">
        <v>16.14</v>
      </c>
      <c r="F25" s="28">
        <v>20</v>
      </c>
      <c r="G25" s="28">
        <v>15.57</v>
      </c>
      <c r="H25" s="28">
        <v>14.131386861313871</v>
      </c>
      <c r="I25" s="28">
        <v>16.14</v>
      </c>
      <c r="J25" s="28">
        <v>15.87</v>
      </c>
      <c r="K25" s="28">
        <v>13.345000000000001</v>
      </c>
      <c r="L25" s="28">
        <v>16.64877741935484</v>
      </c>
      <c r="M25" s="28">
        <v>15.86</v>
      </c>
      <c r="N25" s="28">
        <v>15</v>
      </c>
      <c r="O25" s="92">
        <v>13.64</v>
      </c>
      <c r="P25" s="105">
        <f t="shared" ref="P25:P28" si="6">SUM(B25:O25)/COUNTIF(B25:O25,"&gt;0")</f>
        <v>16.168376395987615</v>
      </c>
      <c r="R25" s="106"/>
      <c r="S25" s="106"/>
    </row>
    <row r="26" spans="1:23" s="22" customFormat="1" ht="30" customHeight="1">
      <c r="A26" s="21" t="s">
        <v>17</v>
      </c>
      <c r="B26" s="134">
        <v>45.2</v>
      </c>
      <c r="C26" s="30">
        <v>56.71</v>
      </c>
      <c r="D26" s="30">
        <v>67.010000000000005</v>
      </c>
      <c r="E26" s="30">
        <v>74</v>
      </c>
      <c r="F26" s="30">
        <v>52.61</v>
      </c>
      <c r="G26" s="30">
        <v>97</v>
      </c>
      <c r="H26" s="30">
        <v>61.2</v>
      </c>
      <c r="I26" s="30">
        <v>63.05</v>
      </c>
      <c r="J26" s="30">
        <v>55</v>
      </c>
      <c r="K26" s="30">
        <v>54.56</v>
      </c>
      <c r="L26" s="30">
        <v>60.63</v>
      </c>
      <c r="M26" s="30">
        <v>61</v>
      </c>
      <c r="N26" s="30">
        <v>56</v>
      </c>
      <c r="O26" s="93">
        <v>70.900000000000006</v>
      </c>
      <c r="P26" s="107">
        <f t="shared" si="6"/>
        <v>62.490714285714276</v>
      </c>
      <c r="R26" s="106"/>
      <c r="S26" s="106"/>
    </row>
    <row r="27" spans="1:23" s="36" customFormat="1" ht="30" customHeight="1">
      <c r="A27" s="23" t="s">
        <v>16</v>
      </c>
      <c r="B27" s="135">
        <v>24249.624</v>
      </c>
      <c r="C27" s="31">
        <v>25276</v>
      </c>
      <c r="D27" s="31">
        <v>23212</v>
      </c>
      <c r="E27" s="31">
        <v>24840</v>
      </c>
      <c r="F27" s="31">
        <v>23250</v>
      </c>
      <c r="G27" s="31">
        <v>23177</v>
      </c>
      <c r="H27" s="31">
        <v>22720</v>
      </c>
      <c r="I27" s="31">
        <v>24080</v>
      </c>
      <c r="J27" s="31">
        <v>24039</v>
      </c>
      <c r="K27" s="31">
        <v>23991</v>
      </c>
      <c r="L27" s="31">
        <v>24505</v>
      </c>
      <c r="M27" s="31">
        <v>24400</v>
      </c>
      <c r="N27" s="31">
        <v>21200</v>
      </c>
      <c r="O27" s="94">
        <v>24840</v>
      </c>
      <c r="P27" s="108">
        <f t="shared" si="6"/>
        <v>23841.401714285716</v>
      </c>
      <c r="R27" s="106"/>
      <c r="S27" s="106"/>
    </row>
    <row r="28" spans="1:23" s="96" customFormat="1" ht="30" customHeight="1" thickBot="1">
      <c r="A28" s="24" t="s">
        <v>18</v>
      </c>
      <c r="B28" s="136">
        <v>13412.717499999999</v>
      </c>
      <c r="C28" s="32">
        <v>14341</v>
      </c>
      <c r="D28" s="32">
        <v>12708</v>
      </c>
      <c r="E28" s="32">
        <v>13130</v>
      </c>
      <c r="F28" s="32">
        <v>12800</v>
      </c>
      <c r="G28" s="32">
        <v>11776</v>
      </c>
      <c r="H28" s="32">
        <v>13120</v>
      </c>
      <c r="I28" s="32">
        <v>13286</v>
      </c>
      <c r="J28" s="32">
        <v>13216</v>
      </c>
      <c r="K28" s="32">
        <v>12735</v>
      </c>
      <c r="L28" s="32">
        <v>13807</v>
      </c>
      <c r="M28" s="32">
        <v>12790</v>
      </c>
      <c r="N28" s="32">
        <v>12664</v>
      </c>
      <c r="O28" s="95">
        <v>13440</v>
      </c>
      <c r="P28" s="109">
        <f t="shared" si="6"/>
        <v>13087.55125</v>
      </c>
      <c r="R28" s="106"/>
      <c r="S28" s="106"/>
    </row>
    <row r="29" spans="1:23" s="96" customFormat="1" ht="30" customHeight="1" thickBot="1">
      <c r="A29" s="25" t="s">
        <v>65</v>
      </c>
      <c r="B29" s="26">
        <f>IF(B25=0," --- ",ROUND(12*(1/B25*B27),))</f>
        <v>13472</v>
      </c>
      <c r="C29" s="26">
        <f t="shared" ref="C29:O30" si="7">IF(C25=0," --- ",ROUND(12*(1/C25*C27),))</f>
        <v>18009</v>
      </c>
      <c r="D29" s="26">
        <f t="shared" si="7"/>
        <v>17890</v>
      </c>
      <c r="E29" s="26">
        <f t="shared" si="7"/>
        <v>18468</v>
      </c>
      <c r="F29" s="26">
        <f t="shared" si="7"/>
        <v>13950</v>
      </c>
      <c r="G29" s="26">
        <f t="shared" si="7"/>
        <v>17863</v>
      </c>
      <c r="H29" s="26">
        <f t="shared" si="7"/>
        <v>19293</v>
      </c>
      <c r="I29" s="26">
        <f t="shared" si="7"/>
        <v>17903</v>
      </c>
      <c r="J29" s="26">
        <f t="shared" si="7"/>
        <v>18177</v>
      </c>
      <c r="K29" s="26">
        <f t="shared" si="7"/>
        <v>21573</v>
      </c>
      <c r="L29" s="26">
        <f t="shared" si="7"/>
        <v>17663</v>
      </c>
      <c r="M29" s="26">
        <f t="shared" si="7"/>
        <v>18462</v>
      </c>
      <c r="N29" s="26">
        <f t="shared" si="7"/>
        <v>16960</v>
      </c>
      <c r="O29" s="97">
        <f t="shared" si="7"/>
        <v>21853</v>
      </c>
      <c r="P29" s="98">
        <f>ROUND(SUM(B29:O29)/COUNTIF(B29:O29,"&gt;0"),)</f>
        <v>17967</v>
      </c>
    </row>
    <row r="30" spans="1:23" s="96" customFormat="1" ht="30" customHeight="1" thickBot="1">
      <c r="A30" s="25" t="s">
        <v>66</v>
      </c>
      <c r="B30" s="88">
        <f>IF(B26=0," --- ",ROUND(12*(1/B26*B28),))</f>
        <v>3561</v>
      </c>
      <c r="C30" s="88">
        <f t="shared" si="7"/>
        <v>3035</v>
      </c>
      <c r="D30" s="88">
        <f t="shared" si="7"/>
        <v>2276</v>
      </c>
      <c r="E30" s="88">
        <f t="shared" si="7"/>
        <v>2129</v>
      </c>
      <c r="F30" s="88">
        <f t="shared" si="7"/>
        <v>2920</v>
      </c>
      <c r="G30" s="88">
        <f t="shared" si="7"/>
        <v>1457</v>
      </c>
      <c r="H30" s="88">
        <f t="shared" si="7"/>
        <v>2573</v>
      </c>
      <c r="I30" s="88">
        <f t="shared" si="7"/>
        <v>2529</v>
      </c>
      <c r="J30" s="88">
        <f t="shared" si="7"/>
        <v>2883</v>
      </c>
      <c r="K30" s="88">
        <f t="shared" si="7"/>
        <v>2801</v>
      </c>
      <c r="L30" s="88">
        <f t="shared" si="7"/>
        <v>2733</v>
      </c>
      <c r="M30" s="88">
        <f t="shared" si="7"/>
        <v>2516</v>
      </c>
      <c r="N30" s="88">
        <f t="shared" si="7"/>
        <v>2714</v>
      </c>
      <c r="O30" s="101">
        <f t="shared" si="7"/>
        <v>2275</v>
      </c>
      <c r="P30" s="98">
        <f>ROUND(SUM(B30:O30)/COUNTIF(B30:O30,"&gt;0"),)</f>
        <v>2600</v>
      </c>
    </row>
    <row r="31" spans="1:23" s="36" customFormat="1" ht="30" customHeight="1" thickBot="1">
      <c r="A31" s="25" t="s">
        <v>67</v>
      </c>
      <c r="B31" s="88">
        <f t="shared" ref="B31:P31" si="8">IF(B25=0," --- ",B29+B30)</f>
        <v>17033</v>
      </c>
      <c r="C31" s="88">
        <f t="shared" si="8"/>
        <v>21044</v>
      </c>
      <c r="D31" s="88">
        <f t="shared" si="8"/>
        <v>20166</v>
      </c>
      <c r="E31" s="88">
        <f t="shared" si="8"/>
        <v>20597</v>
      </c>
      <c r="F31" s="88">
        <f t="shared" si="8"/>
        <v>16870</v>
      </c>
      <c r="G31" s="88">
        <f t="shared" si="8"/>
        <v>19320</v>
      </c>
      <c r="H31" s="88">
        <f t="shared" si="8"/>
        <v>21866</v>
      </c>
      <c r="I31" s="88">
        <f t="shared" si="8"/>
        <v>20432</v>
      </c>
      <c r="J31" s="88">
        <f t="shared" si="8"/>
        <v>21060</v>
      </c>
      <c r="K31" s="88">
        <f t="shared" si="8"/>
        <v>24374</v>
      </c>
      <c r="L31" s="88">
        <f t="shared" si="8"/>
        <v>20396</v>
      </c>
      <c r="M31" s="88">
        <f t="shared" si="8"/>
        <v>20978</v>
      </c>
      <c r="N31" s="88">
        <f t="shared" si="8"/>
        <v>19674</v>
      </c>
      <c r="O31" s="101">
        <f t="shared" si="8"/>
        <v>24128</v>
      </c>
      <c r="P31" s="98">
        <f t="shared" si="8"/>
        <v>20567</v>
      </c>
    </row>
    <row r="32" spans="1:23" s="36" customFormat="1" ht="19.5" customHeight="1">
      <c r="A32" s="38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49"/>
    </row>
    <row r="33" spans="1:33" s="36" customFormat="1" ht="19.5" customHeight="1" thickBot="1">
      <c r="A33" s="38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12" t="s">
        <v>50</v>
      </c>
    </row>
    <row r="34" spans="1:33" ht="16.5" customHeight="1" thickBot="1">
      <c r="A34" s="220" t="s">
        <v>39</v>
      </c>
      <c r="B34" s="222" t="s">
        <v>0</v>
      </c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47"/>
    </row>
    <row r="35" spans="1:33" s="9" customFormat="1" ht="114" customHeight="1" thickBot="1">
      <c r="A35" s="221"/>
      <c r="B35" s="13" t="s">
        <v>1</v>
      </c>
      <c r="C35" s="14" t="s">
        <v>2</v>
      </c>
      <c r="D35" s="14" t="s">
        <v>3</v>
      </c>
      <c r="E35" s="14" t="s">
        <v>4</v>
      </c>
      <c r="F35" s="14" t="s">
        <v>5</v>
      </c>
      <c r="G35" s="14" t="s">
        <v>6</v>
      </c>
      <c r="H35" s="14" t="s">
        <v>7</v>
      </c>
      <c r="I35" s="14" t="s">
        <v>8</v>
      </c>
      <c r="J35" s="14" t="s">
        <v>9</v>
      </c>
      <c r="K35" s="14" t="s">
        <v>10</v>
      </c>
      <c r="L35" s="14" t="s">
        <v>11</v>
      </c>
      <c r="M35" s="14" t="s">
        <v>12</v>
      </c>
      <c r="N35" s="14" t="s">
        <v>14</v>
      </c>
      <c r="O35" s="45" t="s">
        <v>13</v>
      </c>
      <c r="P35" s="48" t="s">
        <v>40</v>
      </c>
      <c r="Q35" s="15"/>
      <c r="R35" s="15"/>
      <c r="S35" s="15"/>
      <c r="T35" s="16"/>
      <c r="U35" s="16"/>
      <c r="V35" s="16"/>
      <c r="W35" s="16"/>
    </row>
    <row r="36" spans="1:33" s="9" customFormat="1" ht="30" customHeight="1" thickBot="1">
      <c r="A36" s="17">
        <v>2011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46"/>
      <c r="Q36" s="15"/>
      <c r="R36" s="15"/>
      <c r="S36" s="15"/>
      <c r="T36" s="16"/>
      <c r="U36" s="16"/>
      <c r="V36" s="16"/>
      <c r="W36" s="16"/>
    </row>
    <row r="37" spans="1:33" s="36" customFormat="1" ht="30" customHeight="1">
      <c r="A37" s="19" t="s">
        <v>15</v>
      </c>
      <c r="B37" s="84">
        <v>32.1</v>
      </c>
      <c r="C37" s="28">
        <v>40.6</v>
      </c>
      <c r="D37" s="28">
        <v>33.74</v>
      </c>
      <c r="E37" s="28">
        <v>52.28</v>
      </c>
      <c r="F37" s="28">
        <v>104.071</v>
      </c>
      <c r="G37" s="28">
        <v>36.54</v>
      </c>
      <c r="H37" s="28">
        <v>42.011119168479617</v>
      </c>
      <c r="I37" s="28">
        <v>36.549999999999997</v>
      </c>
      <c r="J37" s="28">
        <v>49.09</v>
      </c>
      <c r="K37" s="28">
        <v>67.143000000000001</v>
      </c>
      <c r="L37" s="28">
        <v>36</v>
      </c>
      <c r="M37" s="28">
        <v>35.909999999999997</v>
      </c>
      <c r="N37" s="28">
        <v>40</v>
      </c>
      <c r="O37" s="92">
        <v>55.3</v>
      </c>
      <c r="P37" s="70">
        <f t="shared" ref="P37:P40" si="9">SUM(B37:O37)/COUNTIF(B37:O37,"&gt;0")</f>
        <v>47.238222797748548</v>
      </c>
    </row>
    <row r="38" spans="1:33" s="22" customFormat="1" ht="30" customHeight="1">
      <c r="A38" s="21" t="s">
        <v>17</v>
      </c>
      <c r="B38" s="85">
        <v>33.5</v>
      </c>
      <c r="C38" s="30">
        <v>57.293400000000005</v>
      </c>
      <c r="D38" s="30">
        <v>74.664600000000007</v>
      </c>
      <c r="E38" s="30">
        <v>41.6</v>
      </c>
      <c r="F38" s="30">
        <v>66.795000000000002</v>
      </c>
      <c r="G38" s="30">
        <v>50.5</v>
      </c>
      <c r="H38" s="30">
        <v>62.117999999999995</v>
      </c>
      <c r="I38" s="30">
        <v>63.05</v>
      </c>
      <c r="J38" s="30">
        <v>73</v>
      </c>
      <c r="K38" s="30">
        <v>61.3</v>
      </c>
      <c r="L38" s="30">
        <v>62.83</v>
      </c>
      <c r="M38" s="30">
        <v>61</v>
      </c>
      <c r="N38" s="30">
        <v>50</v>
      </c>
      <c r="O38" s="93">
        <v>54.1</v>
      </c>
      <c r="P38" s="41">
        <f t="shared" si="9"/>
        <v>57.982214285714285</v>
      </c>
    </row>
    <row r="39" spans="1:33" s="36" customFormat="1" ht="30" customHeight="1">
      <c r="A39" s="23" t="s">
        <v>16</v>
      </c>
      <c r="B39" s="86">
        <v>21634</v>
      </c>
      <c r="C39" s="31">
        <v>21411.412129863129</v>
      </c>
      <c r="D39" s="31">
        <v>20509</v>
      </c>
      <c r="E39" s="31">
        <v>22610</v>
      </c>
      <c r="F39" s="31">
        <v>21100</v>
      </c>
      <c r="G39" s="31">
        <v>20792</v>
      </c>
      <c r="H39" s="31">
        <v>23000</v>
      </c>
      <c r="I39" s="31">
        <v>21085</v>
      </c>
      <c r="J39" s="31">
        <v>21003</v>
      </c>
      <c r="K39" s="31">
        <v>20759</v>
      </c>
      <c r="L39" s="31">
        <v>21582</v>
      </c>
      <c r="M39" s="31">
        <v>22082</v>
      </c>
      <c r="N39" s="31">
        <v>20638</v>
      </c>
      <c r="O39" s="94">
        <v>21766</v>
      </c>
      <c r="P39" s="42">
        <f t="shared" si="9"/>
        <v>21426.52943784737</v>
      </c>
    </row>
    <row r="40" spans="1:33" s="96" customFormat="1" ht="30" customHeight="1" thickBot="1">
      <c r="A40" s="24" t="s">
        <v>18</v>
      </c>
      <c r="B40" s="87">
        <v>15638</v>
      </c>
      <c r="C40" s="32">
        <v>15099.89943166653</v>
      </c>
      <c r="D40" s="32">
        <v>14187</v>
      </c>
      <c r="E40" s="32">
        <v>13590</v>
      </c>
      <c r="F40" s="32">
        <v>13600</v>
      </c>
      <c r="G40" s="32">
        <v>13096</v>
      </c>
      <c r="H40" s="32">
        <v>16000</v>
      </c>
      <c r="I40" s="32">
        <v>14780</v>
      </c>
      <c r="J40" s="32">
        <v>15709</v>
      </c>
      <c r="K40" s="32">
        <v>13581</v>
      </c>
      <c r="L40" s="32">
        <v>15393</v>
      </c>
      <c r="M40" s="32">
        <v>15014</v>
      </c>
      <c r="N40" s="32">
        <v>14648</v>
      </c>
      <c r="O40" s="95">
        <v>14581</v>
      </c>
      <c r="P40" s="43">
        <f t="shared" si="9"/>
        <v>14636.921387976181</v>
      </c>
    </row>
    <row r="41" spans="1:33" s="36" customFormat="1" ht="30" customHeight="1" thickBot="1">
      <c r="A41" s="25" t="s">
        <v>65</v>
      </c>
      <c r="B41" s="26">
        <f>IF(B37=0," --- ",ROUND(12*(1/B37*B39),))</f>
        <v>8087</v>
      </c>
      <c r="C41" s="26">
        <f t="shared" ref="C41:O42" si="10">IF(C37=0," --- ",ROUND(12*(1/C37*C39),))</f>
        <v>6328</v>
      </c>
      <c r="D41" s="26">
        <f t="shared" si="10"/>
        <v>7294</v>
      </c>
      <c r="E41" s="26">
        <f t="shared" si="10"/>
        <v>5190</v>
      </c>
      <c r="F41" s="26">
        <f t="shared" si="10"/>
        <v>2433</v>
      </c>
      <c r="G41" s="26">
        <f t="shared" si="10"/>
        <v>6828</v>
      </c>
      <c r="H41" s="26">
        <f t="shared" si="10"/>
        <v>6570</v>
      </c>
      <c r="I41" s="26">
        <f t="shared" si="10"/>
        <v>6923</v>
      </c>
      <c r="J41" s="26">
        <f t="shared" si="10"/>
        <v>5134</v>
      </c>
      <c r="K41" s="26">
        <f>IF(K37=0," --- ",ROUND(12*(1/K37*K39),))</f>
        <v>3710</v>
      </c>
      <c r="L41" s="26">
        <f t="shared" ref="L41:O41" si="11">IF(L37=0," --- ",ROUND(12*(1/L37*L39),))</f>
        <v>7194</v>
      </c>
      <c r="M41" s="26">
        <f t="shared" si="11"/>
        <v>7379</v>
      </c>
      <c r="N41" s="26">
        <f t="shared" si="11"/>
        <v>6191</v>
      </c>
      <c r="O41" s="97">
        <f t="shared" si="11"/>
        <v>4723</v>
      </c>
      <c r="P41" s="98">
        <f>ROUND(SUM(B41:O41)/COUNTIF(B41:O41,"&gt;0"),)</f>
        <v>5999</v>
      </c>
      <c r="Q41" s="99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99"/>
    </row>
    <row r="42" spans="1:33" s="36" customFormat="1" ht="30" customHeight="1" thickBot="1">
      <c r="A42" s="25" t="s">
        <v>66</v>
      </c>
      <c r="B42" s="88">
        <f>IF(B38=0," --- ",ROUND(12*(1/B38*B40),))</f>
        <v>5602</v>
      </c>
      <c r="C42" s="88">
        <f t="shared" si="10"/>
        <v>3163</v>
      </c>
      <c r="D42" s="88">
        <f t="shared" si="10"/>
        <v>2280</v>
      </c>
      <c r="E42" s="88">
        <f t="shared" si="10"/>
        <v>3920</v>
      </c>
      <c r="F42" s="88">
        <f t="shared" si="10"/>
        <v>2443</v>
      </c>
      <c r="G42" s="88">
        <f t="shared" si="10"/>
        <v>3112</v>
      </c>
      <c r="H42" s="88">
        <f t="shared" si="10"/>
        <v>3091</v>
      </c>
      <c r="I42" s="88">
        <f t="shared" si="10"/>
        <v>2813</v>
      </c>
      <c r="J42" s="88">
        <f t="shared" si="10"/>
        <v>2582</v>
      </c>
      <c r="K42" s="88">
        <f t="shared" si="10"/>
        <v>2659</v>
      </c>
      <c r="L42" s="88">
        <f t="shared" si="10"/>
        <v>2940</v>
      </c>
      <c r="M42" s="88">
        <f t="shared" si="10"/>
        <v>2954</v>
      </c>
      <c r="N42" s="88">
        <f t="shared" si="10"/>
        <v>3516</v>
      </c>
      <c r="O42" s="101">
        <f t="shared" si="10"/>
        <v>3234</v>
      </c>
      <c r="P42" s="98">
        <f>ROUND(SUM(B42:O42)/COUNTIF(B42:O42,"&gt;0"),)</f>
        <v>3165</v>
      </c>
      <c r="Q42" s="99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</row>
    <row r="43" spans="1:33" s="36" customFormat="1" ht="30" customHeight="1" thickBot="1">
      <c r="A43" s="25" t="s">
        <v>67</v>
      </c>
      <c r="B43" s="88">
        <f>IF(B37=0," --- ",B41+B42)</f>
        <v>13689</v>
      </c>
      <c r="C43" s="88">
        <f t="shared" ref="C43:P43" si="12">IF(C37=0," --- ",C41+C42)</f>
        <v>9491</v>
      </c>
      <c r="D43" s="88">
        <f t="shared" si="12"/>
        <v>9574</v>
      </c>
      <c r="E43" s="88">
        <f t="shared" si="12"/>
        <v>9110</v>
      </c>
      <c r="F43" s="88">
        <f t="shared" si="12"/>
        <v>4876</v>
      </c>
      <c r="G43" s="88">
        <f t="shared" si="12"/>
        <v>9940</v>
      </c>
      <c r="H43" s="88">
        <f t="shared" si="12"/>
        <v>9661</v>
      </c>
      <c r="I43" s="88">
        <f t="shared" si="12"/>
        <v>9736</v>
      </c>
      <c r="J43" s="88">
        <f t="shared" si="12"/>
        <v>7716</v>
      </c>
      <c r="K43" s="88">
        <f t="shared" si="12"/>
        <v>6369</v>
      </c>
      <c r="L43" s="88">
        <f t="shared" si="12"/>
        <v>10134</v>
      </c>
      <c r="M43" s="88">
        <f t="shared" si="12"/>
        <v>10333</v>
      </c>
      <c r="N43" s="88">
        <f t="shared" si="12"/>
        <v>9707</v>
      </c>
      <c r="O43" s="101">
        <f t="shared" si="12"/>
        <v>7957</v>
      </c>
      <c r="P43" s="98">
        <f t="shared" si="12"/>
        <v>9164</v>
      </c>
      <c r="Q43" s="99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</row>
    <row r="44" spans="1:33" s="9" customFormat="1" ht="30" customHeight="1" thickBot="1">
      <c r="A44" s="17">
        <v>2010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4"/>
      <c r="Q44" s="15"/>
      <c r="R44" s="15"/>
      <c r="S44" s="15"/>
      <c r="T44" s="16"/>
      <c r="U44" s="16"/>
      <c r="V44" s="16"/>
      <c r="W44" s="16"/>
    </row>
    <row r="45" spans="1:33" s="36" customFormat="1" ht="30" customHeight="1">
      <c r="A45" s="19" t="s">
        <v>15</v>
      </c>
      <c r="B45" s="133">
        <v>32.1</v>
      </c>
      <c r="C45" s="28">
        <v>40.6</v>
      </c>
      <c r="D45" s="28">
        <v>33.74</v>
      </c>
      <c r="E45" s="28">
        <v>52.28</v>
      </c>
      <c r="F45" s="28">
        <v>120</v>
      </c>
      <c r="G45" s="28">
        <v>36.54</v>
      </c>
      <c r="H45" s="28">
        <v>45.024574973813557</v>
      </c>
      <c r="I45" s="28">
        <v>38.07</v>
      </c>
      <c r="J45" s="28">
        <v>49.09</v>
      </c>
      <c r="K45" s="28">
        <v>68.570999999999998</v>
      </c>
      <c r="L45" s="28">
        <v>38.535000000000004</v>
      </c>
      <c r="M45" s="28">
        <v>35.909999999999997</v>
      </c>
      <c r="N45" s="28">
        <v>40</v>
      </c>
      <c r="O45" s="92">
        <v>55.3</v>
      </c>
      <c r="P45" s="105">
        <f t="shared" ref="P45:P48" si="13">SUM(B45:O45)/COUNTIF(B45:O45,"&gt;0")</f>
        <v>48.98289821241525</v>
      </c>
      <c r="R45" s="106"/>
      <c r="S45" s="106"/>
    </row>
    <row r="46" spans="1:33" s="22" customFormat="1" ht="30" customHeight="1">
      <c r="A46" s="21" t="s">
        <v>17</v>
      </c>
      <c r="B46" s="134">
        <v>33.5</v>
      </c>
      <c r="C46" s="30">
        <v>57.293400000000005</v>
      </c>
      <c r="D46" s="30">
        <v>74.664600000000007</v>
      </c>
      <c r="E46" s="30">
        <v>41.6</v>
      </c>
      <c r="F46" s="30">
        <v>76.19</v>
      </c>
      <c r="G46" s="30">
        <v>50.5</v>
      </c>
      <c r="H46" s="30">
        <v>62.117999999999995</v>
      </c>
      <c r="I46" s="30">
        <v>63.05</v>
      </c>
      <c r="J46" s="30">
        <v>73</v>
      </c>
      <c r="K46" s="30">
        <v>58.38</v>
      </c>
      <c r="L46" s="30">
        <v>61.6</v>
      </c>
      <c r="M46" s="30">
        <v>61</v>
      </c>
      <c r="N46" s="30">
        <v>62</v>
      </c>
      <c r="O46" s="93">
        <v>54.1</v>
      </c>
      <c r="P46" s="107">
        <f t="shared" si="13"/>
        <v>59.214000000000006</v>
      </c>
      <c r="R46" s="106"/>
      <c r="S46" s="106"/>
    </row>
    <row r="47" spans="1:33" s="36" customFormat="1" ht="30" customHeight="1">
      <c r="A47" s="23" t="s">
        <v>16</v>
      </c>
      <c r="B47" s="135">
        <v>21634</v>
      </c>
      <c r="C47" s="31">
        <v>21947</v>
      </c>
      <c r="D47" s="31">
        <v>20508.533174560205</v>
      </c>
      <c r="E47" s="31">
        <v>22700</v>
      </c>
      <c r="F47" s="31">
        <v>21100</v>
      </c>
      <c r="G47" s="31">
        <v>20221</v>
      </c>
      <c r="H47" s="31">
        <v>23440</v>
      </c>
      <c r="I47" s="31">
        <v>21626</v>
      </c>
      <c r="J47" s="31">
        <v>21574</v>
      </c>
      <c r="K47" s="31">
        <v>21200</v>
      </c>
      <c r="L47" s="31">
        <v>21874</v>
      </c>
      <c r="M47" s="31">
        <v>22072</v>
      </c>
      <c r="N47" s="31">
        <v>20725</v>
      </c>
      <c r="O47" s="94">
        <v>21875</v>
      </c>
      <c r="P47" s="108">
        <f t="shared" si="13"/>
        <v>21606.895226754299</v>
      </c>
      <c r="R47" s="106"/>
      <c r="S47" s="106"/>
    </row>
    <row r="48" spans="1:33" s="96" customFormat="1" ht="30" customHeight="1" thickBot="1">
      <c r="A48" s="24" t="s">
        <v>18</v>
      </c>
      <c r="B48" s="136">
        <v>17493</v>
      </c>
      <c r="C48" s="32">
        <v>15698</v>
      </c>
      <c r="D48" s="32">
        <v>15093</v>
      </c>
      <c r="E48" s="32">
        <v>15100</v>
      </c>
      <c r="F48" s="32">
        <v>13900</v>
      </c>
      <c r="G48" s="32">
        <v>14429</v>
      </c>
      <c r="H48" s="32">
        <v>16140</v>
      </c>
      <c r="I48" s="32">
        <v>14780</v>
      </c>
      <c r="J48" s="32">
        <v>16290</v>
      </c>
      <c r="K48" s="32">
        <v>14291</v>
      </c>
      <c r="L48" s="32">
        <v>14931</v>
      </c>
      <c r="M48" s="32">
        <v>14043</v>
      </c>
      <c r="N48" s="32">
        <v>14230</v>
      </c>
      <c r="O48" s="95">
        <v>16112</v>
      </c>
      <c r="P48" s="109">
        <f t="shared" si="13"/>
        <v>15180.714285714286</v>
      </c>
      <c r="R48" s="106"/>
      <c r="S48" s="106"/>
    </row>
    <row r="49" spans="1:23" s="96" customFormat="1" ht="30" customHeight="1" thickBot="1">
      <c r="A49" s="25" t="s">
        <v>65</v>
      </c>
      <c r="B49" s="26">
        <f>IF(B45=0," --- ",ROUND(12*(1/B45*B47),))</f>
        <v>8087</v>
      </c>
      <c r="C49" s="26">
        <f t="shared" ref="C49:O50" si="14">IF(C45=0," --- ",ROUND(12*(1/C45*C47),))</f>
        <v>6487</v>
      </c>
      <c r="D49" s="26">
        <f t="shared" si="14"/>
        <v>7294</v>
      </c>
      <c r="E49" s="26">
        <f t="shared" si="14"/>
        <v>5210</v>
      </c>
      <c r="F49" s="26">
        <f t="shared" si="14"/>
        <v>2110</v>
      </c>
      <c r="G49" s="26">
        <f t="shared" si="14"/>
        <v>6641</v>
      </c>
      <c r="H49" s="26">
        <f t="shared" si="14"/>
        <v>6247</v>
      </c>
      <c r="I49" s="26">
        <f t="shared" si="14"/>
        <v>6817</v>
      </c>
      <c r="J49" s="26">
        <f t="shared" si="14"/>
        <v>5274</v>
      </c>
      <c r="K49" s="26">
        <f t="shared" si="14"/>
        <v>3710</v>
      </c>
      <c r="L49" s="26">
        <f t="shared" si="14"/>
        <v>6812</v>
      </c>
      <c r="M49" s="26">
        <f t="shared" si="14"/>
        <v>7376</v>
      </c>
      <c r="N49" s="26">
        <f t="shared" si="14"/>
        <v>6218</v>
      </c>
      <c r="O49" s="97">
        <f t="shared" si="14"/>
        <v>4747</v>
      </c>
      <c r="P49" s="98">
        <f>ROUND(SUM(B49:O49)/COUNTIF(B49:O49,"&gt;0"),)</f>
        <v>5931</v>
      </c>
    </row>
    <row r="50" spans="1:23" s="96" customFormat="1" ht="30" customHeight="1" thickBot="1">
      <c r="A50" s="25" t="s">
        <v>66</v>
      </c>
      <c r="B50" s="88">
        <f>IF(B46=0," --- ",ROUND(12*(1/B46*B48),))</f>
        <v>6266</v>
      </c>
      <c r="C50" s="88">
        <f t="shared" si="14"/>
        <v>3288</v>
      </c>
      <c r="D50" s="88">
        <f t="shared" si="14"/>
        <v>2426</v>
      </c>
      <c r="E50" s="88">
        <f t="shared" si="14"/>
        <v>4356</v>
      </c>
      <c r="F50" s="88">
        <f t="shared" si="14"/>
        <v>2189</v>
      </c>
      <c r="G50" s="88">
        <f t="shared" si="14"/>
        <v>3429</v>
      </c>
      <c r="H50" s="88">
        <f t="shared" si="14"/>
        <v>3118</v>
      </c>
      <c r="I50" s="88">
        <f t="shared" si="14"/>
        <v>2813</v>
      </c>
      <c r="J50" s="88">
        <f t="shared" si="14"/>
        <v>2678</v>
      </c>
      <c r="K50" s="88">
        <f t="shared" si="14"/>
        <v>2938</v>
      </c>
      <c r="L50" s="88">
        <f t="shared" si="14"/>
        <v>2909</v>
      </c>
      <c r="M50" s="88">
        <f t="shared" si="14"/>
        <v>2763</v>
      </c>
      <c r="N50" s="88">
        <f t="shared" si="14"/>
        <v>2754</v>
      </c>
      <c r="O50" s="101">
        <f t="shared" si="14"/>
        <v>3574</v>
      </c>
      <c r="P50" s="98">
        <f>ROUND(SUM(B50:O50)/COUNTIF(B50:O50,"&gt;0"),)</f>
        <v>3250</v>
      </c>
    </row>
    <row r="51" spans="1:23" s="36" customFormat="1" ht="30" customHeight="1" thickBot="1">
      <c r="A51" s="25" t="s">
        <v>67</v>
      </c>
      <c r="B51" s="88">
        <f t="shared" ref="B51:P51" si="15">IF(B45=0," --- ",B49+B50)</f>
        <v>14353</v>
      </c>
      <c r="C51" s="88">
        <f t="shared" si="15"/>
        <v>9775</v>
      </c>
      <c r="D51" s="88">
        <f t="shared" si="15"/>
        <v>9720</v>
      </c>
      <c r="E51" s="88">
        <f t="shared" si="15"/>
        <v>9566</v>
      </c>
      <c r="F51" s="88">
        <f t="shared" si="15"/>
        <v>4299</v>
      </c>
      <c r="G51" s="88">
        <f t="shared" si="15"/>
        <v>10070</v>
      </c>
      <c r="H51" s="88">
        <f t="shared" si="15"/>
        <v>9365</v>
      </c>
      <c r="I51" s="88">
        <f t="shared" si="15"/>
        <v>9630</v>
      </c>
      <c r="J51" s="88">
        <f t="shared" si="15"/>
        <v>7952</v>
      </c>
      <c r="K51" s="88">
        <f t="shared" si="15"/>
        <v>6648</v>
      </c>
      <c r="L51" s="88">
        <f t="shared" si="15"/>
        <v>9721</v>
      </c>
      <c r="M51" s="88">
        <f t="shared" si="15"/>
        <v>10139</v>
      </c>
      <c r="N51" s="88">
        <f t="shared" si="15"/>
        <v>8972</v>
      </c>
      <c r="O51" s="101">
        <f t="shared" si="15"/>
        <v>8321</v>
      </c>
      <c r="P51" s="98">
        <f t="shared" si="15"/>
        <v>9181</v>
      </c>
    </row>
    <row r="52" spans="1:23" s="9" customFormat="1" ht="30" customHeight="1" thickBot="1">
      <c r="A52" s="17">
        <v>2009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40"/>
      <c r="Q52" s="15"/>
      <c r="R52" s="15"/>
      <c r="S52" s="15"/>
      <c r="T52" s="16"/>
      <c r="U52" s="16"/>
      <c r="V52" s="16"/>
      <c r="W52" s="16"/>
    </row>
    <row r="53" spans="1:23" s="36" customFormat="1" ht="30" customHeight="1">
      <c r="A53" s="19" t="s">
        <v>15</v>
      </c>
      <c r="B53" s="133">
        <v>32.1</v>
      </c>
      <c r="C53" s="28">
        <v>40</v>
      </c>
      <c r="D53" s="28">
        <v>33.74</v>
      </c>
      <c r="E53" s="28">
        <v>52.28</v>
      </c>
      <c r="F53" s="28">
        <v>24.15</v>
      </c>
      <c r="G53" s="28">
        <v>36.54</v>
      </c>
      <c r="H53" s="28">
        <v>46.095238095238102</v>
      </c>
      <c r="I53" s="28">
        <v>38.08</v>
      </c>
      <c r="J53" s="28">
        <v>49.09</v>
      </c>
      <c r="K53" s="28">
        <v>68.570999999999998</v>
      </c>
      <c r="L53" s="28">
        <v>38.535000000000004</v>
      </c>
      <c r="M53" s="28">
        <v>35.909999999999997</v>
      </c>
      <c r="N53" s="28">
        <v>36.54</v>
      </c>
      <c r="O53" s="92">
        <v>55.3</v>
      </c>
      <c r="P53" s="105">
        <f t="shared" ref="P53:P56" si="16">SUM(B53:O53)/COUNTIF(B53:O53,"&gt;0")</f>
        <v>41.923659863945581</v>
      </c>
      <c r="R53" s="106"/>
      <c r="S53" s="106"/>
    </row>
    <row r="54" spans="1:23" s="22" customFormat="1" ht="30" customHeight="1">
      <c r="A54" s="21" t="s">
        <v>17</v>
      </c>
      <c r="B54" s="134">
        <v>33.5</v>
      </c>
      <c r="C54" s="30">
        <v>56.17</v>
      </c>
      <c r="D54" s="30">
        <v>69.78</v>
      </c>
      <c r="E54" s="30">
        <v>41.6</v>
      </c>
      <c r="F54" s="30">
        <v>72.569999999999993</v>
      </c>
      <c r="G54" s="30">
        <v>50.5</v>
      </c>
      <c r="H54" s="30">
        <v>61.2</v>
      </c>
      <c r="I54" s="30">
        <v>63.05</v>
      </c>
      <c r="J54" s="30">
        <v>73</v>
      </c>
      <c r="K54" s="30">
        <v>54.56</v>
      </c>
      <c r="L54" s="30">
        <v>61.6</v>
      </c>
      <c r="M54" s="30">
        <v>61</v>
      </c>
      <c r="N54" s="30">
        <v>56</v>
      </c>
      <c r="O54" s="93">
        <v>54.1</v>
      </c>
      <c r="P54" s="107">
        <f t="shared" si="16"/>
        <v>57.759285714285724</v>
      </c>
      <c r="R54" s="106"/>
      <c r="S54" s="106"/>
    </row>
    <row r="55" spans="1:23" s="36" customFormat="1" ht="30" customHeight="1">
      <c r="A55" s="23" t="s">
        <v>16</v>
      </c>
      <c r="B55" s="135">
        <v>19190.503500000003</v>
      </c>
      <c r="C55" s="31">
        <v>20705</v>
      </c>
      <c r="D55" s="31">
        <v>19692</v>
      </c>
      <c r="E55" s="31">
        <v>22250</v>
      </c>
      <c r="F55" s="31">
        <v>20250</v>
      </c>
      <c r="G55" s="31">
        <v>18823</v>
      </c>
      <c r="H55" s="31">
        <v>22720</v>
      </c>
      <c r="I55" s="31">
        <v>20655</v>
      </c>
      <c r="J55" s="31">
        <v>21162</v>
      </c>
      <c r="K55" s="31">
        <v>20222</v>
      </c>
      <c r="L55" s="31">
        <v>20994</v>
      </c>
      <c r="M55" s="31">
        <v>21400</v>
      </c>
      <c r="N55" s="31">
        <v>21200</v>
      </c>
      <c r="O55" s="94">
        <v>20290</v>
      </c>
      <c r="P55" s="108">
        <f t="shared" si="16"/>
        <v>20682.393107142856</v>
      </c>
      <c r="R55" s="106"/>
      <c r="S55" s="106"/>
    </row>
    <row r="56" spans="1:23" s="96" customFormat="1" ht="30" customHeight="1" thickBot="1">
      <c r="A56" s="24" t="s">
        <v>18</v>
      </c>
      <c r="B56" s="136">
        <v>13412.717499999999</v>
      </c>
      <c r="C56" s="32">
        <v>14341</v>
      </c>
      <c r="D56" s="32">
        <v>12708</v>
      </c>
      <c r="E56" s="32">
        <v>13130</v>
      </c>
      <c r="F56" s="32">
        <v>12800</v>
      </c>
      <c r="G56" s="32">
        <v>11776</v>
      </c>
      <c r="H56" s="32">
        <v>13120</v>
      </c>
      <c r="I56" s="32">
        <v>13591</v>
      </c>
      <c r="J56" s="32">
        <v>13216</v>
      </c>
      <c r="K56" s="32">
        <v>12735</v>
      </c>
      <c r="L56" s="32">
        <v>13807</v>
      </c>
      <c r="M56" s="32">
        <v>12790</v>
      </c>
      <c r="N56" s="32">
        <v>12664</v>
      </c>
      <c r="O56" s="95">
        <v>13440</v>
      </c>
      <c r="P56" s="109">
        <f t="shared" si="16"/>
        <v>13109.336964285714</v>
      </c>
      <c r="R56" s="106"/>
      <c r="S56" s="106"/>
    </row>
    <row r="57" spans="1:23" s="96" customFormat="1" ht="30" customHeight="1" thickBot="1">
      <c r="A57" s="25" t="s">
        <v>65</v>
      </c>
      <c r="B57" s="26">
        <f>IF(B53=0," --- ",ROUND(12*(1/B53*B55),))</f>
        <v>7174</v>
      </c>
      <c r="C57" s="26">
        <f t="shared" ref="C57:O58" si="17">IF(C53=0," --- ",ROUND(12*(1/C53*C55),))</f>
        <v>6212</v>
      </c>
      <c r="D57" s="26">
        <f t="shared" si="17"/>
        <v>7004</v>
      </c>
      <c r="E57" s="26">
        <f t="shared" si="17"/>
        <v>5107</v>
      </c>
      <c r="F57" s="26">
        <f t="shared" si="17"/>
        <v>10062</v>
      </c>
      <c r="G57" s="26">
        <f t="shared" si="17"/>
        <v>6182</v>
      </c>
      <c r="H57" s="26">
        <f t="shared" si="17"/>
        <v>5915</v>
      </c>
      <c r="I57" s="26">
        <f t="shared" si="17"/>
        <v>6509</v>
      </c>
      <c r="J57" s="26">
        <f t="shared" si="17"/>
        <v>5173</v>
      </c>
      <c r="K57" s="26">
        <f t="shared" si="17"/>
        <v>3539</v>
      </c>
      <c r="L57" s="26">
        <f t="shared" si="17"/>
        <v>6538</v>
      </c>
      <c r="M57" s="26">
        <f t="shared" si="17"/>
        <v>7151</v>
      </c>
      <c r="N57" s="26">
        <f t="shared" si="17"/>
        <v>6962</v>
      </c>
      <c r="O57" s="97">
        <f t="shared" si="17"/>
        <v>4403</v>
      </c>
      <c r="P57" s="98">
        <f>ROUND(SUM(B57:O57)/COUNTIF(B57:O57,"&gt;0"),)</f>
        <v>6281</v>
      </c>
    </row>
    <row r="58" spans="1:23" s="96" customFormat="1" ht="30" customHeight="1" thickBot="1">
      <c r="A58" s="25" t="s">
        <v>66</v>
      </c>
      <c r="B58" s="88">
        <f>IF(B54=0," --- ",ROUND(12*(1/B54*B56),))</f>
        <v>4805</v>
      </c>
      <c r="C58" s="88">
        <f t="shared" si="17"/>
        <v>3064</v>
      </c>
      <c r="D58" s="88">
        <f t="shared" si="17"/>
        <v>2185</v>
      </c>
      <c r="E58" s="88">
        <f t="shared" si="17"/>
        <v>3788</v>
      </c>
      <c r="F58" s="88">
        <f t="shared" si="17"/>
        <v>2117</v>
      </c>
      <c r="G58" s="88">
        <f t="shared" si="17"/>
        <v>2798</v>
      </c>
      <c r="H58" s="88">
        <f t="shared" si="17"/>
        <v>2573</v>
      </c>
      <c r="I58" s="88">
        <f t="shared" si="17"/>
        <v>2587</v>
      </c>
      <c r="J58" s="88">
        <f t="shared" si="17"/>
        <v>2172</v>
      </c>
      <c r="K58" s="88">
        <f t="shared" si="17"/>
        <v>2801</v>
      </c>
      <c r="L58" s="88">
        <f t="shared" si="17"/>
        <v>2690</v>
      </c>
      <c r="M58" s="88">
        <f t="shared" si="17"/>
        <v>2516</v>
      </c>
      <c r="N58" s="88">
        <f t="shared" si="17"/>
        <v>2714</v>
      </c>
      <c r="O58" s="101">
        <f t="shared" si="17"/>
        <v>2981</v>
      </c>
      <c r="P58" s="98">
        <f>ROUND(SUM(B58:O58)/COUNTIF(B58:O58,"&gt;0"),)</f>
        <v>2842</v>
      </c>
    </row>
    <row r="59" spans="1:23" s="36" customFormat="1" ht="30" customHeight="1" thickBot="1">
      <c r="A59" s="25" t="s">
        <v>67</v>
      </c>
      <c r="B59" s="88">
        <f t="shared" ref="B59:P59" si="18">IF(B53=0," --- ",B57+B58)</f>
        <v>11979</v>
      </c>
      <c r="C59" s="88">
        <f t="shared" si="18"/>
        <v>9276</v>
      </c>
      <c r="D59" s="88">
        <f t="shared" si="18"/>
        <v>9189</v>
      </c>
      <c r="E59" s="88">
        <f t="shared" si="18"/>
        <v>8895</v>
      </c>
      <c r="F59" s="88">
        <f t="shared" si="18"/>
        <v>12179</v>
      </c>
      <c r="G59" s="88">
        <f t="shared" si="18"/>
        <v>8980</v>
      </c>
      <c r="H59" s="88">
        <f t="shared" si="18"/>
        <v>8488</v>
      </c>
      <c r="I59" s="88">
        <f t="shared" si="18"/>
        <v>9096</v>
      </c>
      <c r="J59" s="88">
        <f t="shared" si="18"/>
        <v>7345</v>
      </c>
      <c r="K59" s="88">
        <f t="shared" si="18"/>
        <v>6340</v>
      </c>
      <c r="L59" s="88">
        <f t="shared" si="18"/>
        <v>9228</v>
      </c>
      <c r="M59" s="88">
        <f t="shared" si="18"/>
        <v>9667</v>
      </c>
      <c r="N59" s="88">
        <f t="shared" si="18"/>
        <v>9676</v>
      </c>
      <c r="O59" s="101">
        <f t="shared" si="18"/>
        <v>7384</v>
      </c>
      <c r="P59" s="98">
        <f t="shared" si="18"/>
        <v>9123</v>
      </c>
    </row>
    <row r="60" spans="1:23" s="138" customFormat="1" ht="17.25" customHeight="1">
      <c r="A60" s="137" t="s">
        <v>70</v>
      </c>
      <c r="C60" s="139"/>
      <c r="F60" s="140"/>
      <c r="I60" s="141"/>
      <c r="Q60" s="142">
        <v>153</v>
      </c>
    </row>
    <row r="61" spans="1:23" s="36" customFormat="1" ht="15" customHeight="1">
      <c r="C61" s="99"/>
      <c r="D61" s="99"/>
      <c r="E61" s="99"/>
      <c r="F61" s="99"/>
      <c r="G61" s="110"/>
      <c r="H61" s="110"/>
    </row>
    <row r="63" spans="1:23" ht="21" thickBot="1">
      <c r="A63" s="44" t="s">
        <v>37</v>
      </c>
      <c r="P63" s="12" t="s">
        <v>123</v>
      </c>
    </row>
    <row r="64" spans="1:23" ht="16.5" thickBot="1">
      <c r="A64" s="224" t="s">
        <v>71</v>
      </c>
      <c r="B64" s="222" t="s">
        <v>0</v>
      </c>
      <c r="C64" s="223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47"/>
    </row>
    <row r="65" spans="1:16" ht="114" customHeight="1" thickBot="1">
      <c r="A65" s="225"/>
      <c r="B65" s="13" t="s">
        <v>1</v>
      </c>
      <c r="C65" s="14" t="s">
        <v>2</v>
      </c>
      <c r="D65" s="14" t="s">
        <v>3</v>
      </c>
      <c r="E65" s="14" t="s">
        <v>4</v>
      </c>
      <c r="F65" s="14" t="s">
        <v>5</v>
      </c>
      <c r="G65" s="14" t="s">
        <v>6</v>
      </c>
      <c r="H65" s="14" t="s">
        <v>7</v>
      </c>
      <c r="I65" s="14" t="s">
        <v>8</v>
      </c>
      <c r="J65" s="14" t="s">
        <v>9</v>
      </c>
      <c r="K65" s="14" t="s">
        <v>10</v>
      </c>
      <c r="L65" s="14" t="s">
        <v>11</v>
      </c>
      <c r="M65" s="14" t="s">
        <v>12</v>
      </c>
      <c r="N65" s="14" t="s">
        <v>14</v>
      </c>
      <c r="O65" s="45" t="s">
        <v>13</v>
      </c>
      <c r="P65" s="48" t="s">
        <v>40</v>
      </c>
    </row>
    <row r="66" spans="1:16" ht="30" customHeight="1" thickBot="1">
      <c r="A66" s="111" t="s">
        <v>72</v>
      </c>
      <c r="B66" s="112">
        <f>IF(OR(B13=" --- ",B21=" --- ")," --- ",B13/B21*100-100)</f>
        <v>0</v>
      </c>
      <c r="C66" s="33">
        <f t="shared" ref="C66:P66" si="19">IF(OR(C13=" --- ",C21=" --- ")," --- ",C13/C21*100-100)</f>
        <v>-3.8972777541471686</v>
      </c>
      <c r="D66" s="33">
        <f t="shared" si="19"/>
        <v>-5.3671103477910265E-3</v>
      </c>
      <c r="E66" s="33">
        <f t="shared" si="19"/>
        <v>-0.3887218824505112</v>
      </c>
      <c r="F66" s="33">
        <f t="shared" si="19"/>
        <v>6.6297301371928086</v>
      </c>
      <c r="G66" s="33">
        <f t="shared" si="19"/>
        <v>0.35044209618287425</v>
      </c>
      <c r="H66" s="33">
        <f t="shared" si="19"/>
        <v>5.1624300716459004</v>
      </c>
      <c r="I66" s="33">
        <f t="shared" si="19"/>
        <v>-0.52725022865443805</v>
      </c>
      <c r="J66" s="33">
        <f t="shared" si="19"/>
        <v>-0.25494276795005533</v>
      </c>
      <c r="K66" s="33">
        <f t="shared" si="19"/>
        <v>1.4787921721420361</v>
      </c>
      <c r="L66" s="33">
        <f t="shared" si="19"/>
        <v>5.2281574394463632</v>
      </c>
      <c r="M66" s="33">
        <f t="shared" si="19"/>
        <v>-0.1804961064411259</v>
      </c>
      <c r="N66" s="33">
        <f t="shared" si="19"/>
        <v>14.963541666666671</v>
      </c>
      <c r="O66" s="113">
        <f t="shared" si="19"/>
        <v>-0.1622166688587896</v>
      </c>
      <c r="P66" s="114">
        <f t="shared" si="19"/>
        <v>2.1747926360509808</v>
      </c>
    </row>
    <row r="67" spans="1:16" ht="30" customHeight="1" thickBot="1">
      <c r="A67" s="111" t="s">
        <v>73</v>
      </c>
      <c r="B67" s="115">
        <f>IF(OR(B21=" --- ",B29=" --- ")," --- ",B21/B29*100-100)</f>
        <v>6.3390736342042686</v>
      </c>
      <c r="C67" s="116">
        <f t="shared" ref="C67:P67" si="20">IF(OR(C21=" --- ",C29=" --- ")," --- ",C21/C29*100-100)</f>
        <v>4.4366705536120747</v>
      </c>
      <c r="D67" s="116">
        <f t="shared" si="20"/>
        <v>4.1475684740078407</v>
      </c>
      <c r="E67" s="116">
        <f t="shared" si="20"/>
        <v>4.4726012562269943</v>
      </c>
      <c r="F67" s="116">
        <f t="shared" si="20"/>
        <v>90.193548387096769</v>
      </c>
      <c r="G67" s="116">
        <f t="shared" si="20"/>
        <v>3.8347422045569033</v>
      </c>
      <c r="H67" s="116">
        <f t="shared" si="20"/>
        <v>5.6238013787384205</v>
      </c>
      <c r="I67" s="116">
        <f t="shared" si="20"/>
        <v>3.8205887281461202</v>
      </c>
      <c r="J67" s="116">
        <f t="shared" si="20"/>
        <v>5.7380205754524951</v>
      </c>
      <c r="K67" s="116">
        <f t="shared" si="20"/>
        <v>4.6956844203402284</v>
      </c>
      <c r="L67" s="116">
        <f t="shared" si="20"/>
        <v>4.7160731472569779</v>
      </c>
      <c r="M67" s="116">
        <f t="shared" si="20"/>
        <v>5.0319575343949765</v>
      </c>
      <c r="N67" s="116">
        <f t="shared" si="20"/>
        <v>13.20754716981132</v>
      </c>
      <c r="O67" s="117">
        <f t="shared" si="20"/>
        <v>4.3746853978858837</v>
      </c>
      <c r="P67" s="118">
        <f t="shared" si="20"/>
        <v>10.046195803417362</v>
      </c>
    </row>
    <row r="68" spans="1:16" ht="15" customHeight="1" thickBot="1">
      <c r="A68" s="127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128"/>
    </row>
    <row r="69" spans="1:16" ht="30" customHeight="1" thickBot="1">
      <c r="A69" s="119" t="s">
        <v>74</v>
      </c>
      <c r="B69" s="120">
        <f>IF(OR(B13=" --- ",B21=" --- ")," --- ",B13-B21)</f>
        <v>0</v>
      </c>
      <c r="C69" s="34">
        <f t="shared" ref="C69:P69" si="21">IF(OR(C13=" --- ",C21=" --- ")," --- ",C13-C21)</f>
        <v>-733</v>
      </c>
      <c r="D69" s="34">
        <f t="shared" si="21"/>
        <v>-1</v>
      </c>
      <c r="E69" s="34">
        <f t="shared" si="21"/>
        <v>-75</v>
      </c>
      <c r="F69" s="34">
        <f t="shared" si="21"/>
        <v>1759</v>
      </c>
      <c r="G69" s="34">
        <f t="shared" si="21"/>
        <v>65</v>
      </c>
      <c r="H69" s="34">
        <f t="shared" si="21"/>
        <v>1052</v>
      </c>
      <c r="I69" s="34">
        <f t="shared" si="21"/>
        <v>-98</v>
      </c>
      <c r="J69" s="34">
        <f t="shared" si="21"/>
        <v>-49</v>
      </c>
      <c r="K69" s="34">
        <f t="shared" si="21"/>
        <v>334</v>
      </c>
      <c r="L69" s="34">
        <f t="shared" si="21"/>
        <v>967</v>
      </c>
      <c r="M69" s="34">
        <f t="shared" si="21"/>
        <v>-35</v>
      </c>
      <c r="N69" s="34">
        <f t="shared" si="21"/>
        <v>2873</v>
      </c>
      <c r="O69" s="121">
        <f t="shared" si="21"/>
        <v>-37</v>
      </c>
      <c r="P69" s="122">
        <f t="shared" si="21"/>
        <v>430</v>
      </c>
    </row>
    <row r="70" spans="1:16" ht="30" customHeight="1" thickBot="1">
      <c r="A70" s="119" t="s">
        <v>75</v>
      </c>
      <c r="B70" s="123">
        <f>IF(OR(B21=" --- ",B29=" --- ")," --- ",B21-B29)</f>
        <v>854</v>
      </c>
      <c r="C70" s="124">
        <f t="shared" ref="C70:P70" si="22">IF(OR(C21=" --- ",C29=" --- ")," --- ",C21-C29)</f>
        <v>799</v>
      </c>
      <c r="D70" s="124">
        <f t="shared" si="22"/>
        <v>742</v>
      </c>
      <c r="E70" s="124">
        <f t="shared" si="22"/>
        <v>826</v>
      </c>
      <c r="F70" s="124">
        <f t="shared" si="22"/>
        <v>12582</v>
      </c>
      <c r="G70" s="124">
        <f t="shared" si="22"/>
        <v>685</v>
      </c>
      <c r="H70" s="124">
        <f t="shared" si="22"/>
        <v>1085</v>
      </c>
      <c r="I70" s="124">
        <f t="shared" si="22"/>
        <v>684</v>
      </c>
      <c r="J70" s="124">
        <f t="shared" si="22"/>
        <v>1043</v>
      </c>
      <c r="K70" s="124">
        <f t="shared" si="22"/>
        <v>1013</v>
      </c>
      <c r="L70" s="124">
        <f t="shared" si="22"/>
        <v>833</v>
      </c>
      <c r="M70" s="124">
        <f t="shared" si="22"/>
        <v>929</v>
      </c>
      <c r="N70" s="124">
        <f t="shared" si="22"/>
        <v>2240</v>
      </c>
      <c r="O70" s="125">
        <f t="shared" si="22"/>
        <v>956</v>
      </c>
      <c r="P70" s="126">
        <f t="shared" si="22"/>
        <v>1805</v>
      </c>
    </row>
    <row r="72" spans="1:16" ht="13.5" thickBot="1">
      <c r="P72" s="12" t="s">
        <v>124</v>
      </c>
    </row>
    <row r="73" spans="1:16" ht="16.5" thickBot="1">
      <c r="A73" s="224" t="s">
        <v>76</v>
      </c>
      <c r="B73" s="222" t="s">
        <v>0</v>
      </c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47"/>
    </row>
    <row r="74" spans="1:16" ht="114" customHeight="1" thickBot="1">
      <c r="A74" s="225"/>
      <c r="B74" s="13" t="s">
        <v>1</v>
      </c>
      <c r="C74" s="14" t="s">
        <v>2</v>
      </c>
      <c r="D74" s="14" t="s">
        <v>3</v>
      </c>
      <c r="E74" s="14" t="s">
        <v>4</v>
      </c>
      <c r="F74" s="14" t="s">
        <v>5</v>
      </c>
      <c r="G74" s="14" t="s">
        <v>6</v>
      </c>
      <c r="H74" s="14" t="s">
        <v>7</v>
      </c>
      <c r="I74" s="14" t="s">
        <v>8</v>
      </c>
      <c r="J74" s="14" t="s">
        <v>9</v>
      </c>
      <c r="K74" s="14" t="s">
        <v>10</v>
      </c>
      <c r="L74" s="14" t="s">
        <v>11</v>
      </c>
      <c r="M74" s="14" t="s">
        <v>12</v>
      </c>
      <c r="N74" s="14" t="s">
        <v>14</v>
      </c>
      <c r="O74" s="45" t="s">
        <v>13</v>
      </c>
      <c r="P74" s="48" t="s">
        <v>40</v>
      </c>
    </row>
    <row r="75" spans="1:16" ht="30" customHeight="1" thickBot="1">
      <c r="A75" s="111" t="s">
        <v>77</v>
      </c>
      <c r="B75" s="112">
        <f>IF(OR(B14=" --- ",B22=" --- ")," --- ",B14/B22*100-100)</f>
        <v>-10.594315245478043</v>
      </c>
      <c r="C75" s="33">
        <f t="shared" ref="C75:P75" si="23">IF(OR(C14=" --- ",C22=" --- ")," --- ",C14/C22*100-100)</f>
        <v>-3.8071845256370835</v>
      </c>
      <c r="D75" s="33">
        <f t="shared" si="23"/>
        <v>-6.0174188440221741</v>
      </c>
      <c r="E75" s="33">
        <f t="shared" si="23"/>
        <v>-9.9817850637522838</v>
      </c>
      <c r="F75" s="33">
        <f t="shared" si="23"/>
        <v>-2.8460155781905314</v>
      </c>
      <c r="G75" s="33">
        <f t="shared" si="23"/>
        <v>-9.2436974789915922</v>
      </c>
      <c r="H75" s="33">
        <f t="shared" si="23"/>
        <v>-0.86593970493906625</v>
      </c>
      <c r="I75" s="33">
        <f t="shared" si="23"/>
        <v>0</v>
      </c>
      <c r="J75" s="33">
        <f t="shared" si="23"/>
        <v>-3.5734383792909341</v>
      </c>
      <c r="K75" s="33">
        <f t="shared" si="23"/>
        <v>-9.4772344013490795</v>
      </c>
      <c r="L75" s="33">
        <f t="shared" si="23"/>
        <v>1.0829103214889955</v>
      </c>
      <c r="M75" s="33">
        <f t="shared" si="23"/>
        <v>5.1755338400289617</v>
      </c>
      <c r="N75" s="33">
        <f t="shared" si="23"/>
        <v>27.66884531590415</v>
      </c>
      <c r="O75" s="113">
        <f t="shared" si="23"/>
        <v>-9.4976164283094988</v>
      </c>
      <c r="P75" s="114">
        <f t="shared" si="23"/>
        <v>-2.5058469762779794</v>
      </c>
    </row>
    <row r="76" spans="1:16" ht="30" customHeight="1" thickBot="1">
      <c r="A76" s="111" t="s">
        <v>78</v>
      </c>
      <c r="B76" s="115">
        <f>IF(OR(B22=" --- ",B30=" --- ")," --- ",B22/B30*100-100)</f>
        <v>30.412805391743888</v>
      </c>
      <c r="C76" s="116">
        <f t="shared" ref="C76:P76" si="24">IF(OR(C22=" --- ",C30=" --- ")," --- ",C22/C30*100-100)</f>
        <v>7.3146622734761024</v>
      </c>
      <c r="D76" s="116">
        <f t="shared" si="24"/>
        <v>10.984182776801404</v>
      </c>
      <c r="E76" s="116">
        <f t="shared" si="24"/>
        <v>28.933771723814004</v>
      </c>
      <c r="F76" s="116">
        <f t="shared" si="24"/>
        <v>14.31506849315069</v>
      </c>
      <c r="G76" s="116">
        <f t="shared" si="24"/>
        <v>22.512010981468777</v>
      </c>
      <c r="H76" s="116">
        <f t="shared" si="24"/>
        <v>21.181500194325693</v>
      </c>
      <c r="I76" s="116">
        <f t="shared" si="24"/>
        <v>9.8062475286674555</v>
      </c>
      <c r="J76" s="116">
        <f t="shared" si="24"/>
        <v>23.274366978841485</v>
      </c>
      <c r="K76" s="116">
        <f t="shared" si="24"/>
        <v>5.8550517672259872</v>
      </c>
      <c r="L76" s="116">
        <f t="shared" si="24"/>
        <v>8.1229418221734306</v>
      </c>
      <c r="M76" s="116">
        <f t="shared" si="24"/>
        <v>9.8171701112877514</v>
      </c>
      <c r="N76" s="116">
        <f t="shared" si="24"/>
        <v>1.4738393515106907</v>
      </c>
      <c r="O76" s="117">
        <f t="shared" si="24"/>
        <v>19.868131868131883</v>
      </c>
      <c r="P76" s="118">
        <f t="shared" si="24"/>
        <v>15.115384615384613</v>
      </c>
    </row>
    <row r="77" spans="1:16" ht="15" customHeight="1" thickBot="1">
      <c r="A77" s="127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128"/>
    </row>
    <row r="78" spans="1:16" ht="30" customHeight="1" thickBot="1">
      <c r="A78" s="119" t="s">
        <v>79</v>
      </c>
      <c r="B78" s="120">
        <f>IF(OR(B14=" --- ",B22=" --- ")," --- ",B14-B22)</f>
        <v>-492</v>
      </c>
      <c r="C78" s="34">
        <f t="shared" ref="C78:P78" si="25">IF(OR(C14=" --- ",C22=" --- ")," --- ",C14-C22)</f>
        <v>-124</v>
      </c>
      <c r="D78" s="34">
        <f t="shared" si="25"/>
        <v>-152</v>
      </c>
      <c r="E78" s="34">
        <f t="shared" si="25"/>
        <v>-274</v>
      </c>
      <c r="F78" s="34">
        <f t="shared" si="25"/>
        <v>-95</v>
      </c>
      <c r="G78" s="34">
        <f t="shared" si="25"/>
        <v>-165</v>
      </c>
      <c r="H78" s="34">
        <f t="shared" si="25"/>
        <v>-27</v>
      </c>
      <c r="I78" s="34">
        <f t="shared" si="25"/>
        <v>0</v>
      </c>
      <c r="J78" s="34">
        <f t="shared" si="25"/>
        <v>-127</v>
      </c>
      <c r="K78" s="34">
        <f t="shared" si="25"/>
        <v>-281</v>
      </c>
      <c r="L78" s="34">
        <f t="shared" si="25"/>
        <v>32</v>
      </c>
      <c r="M78" s="34">
        <f t="shared" si="25"/>
        <v>143</v>
      </c>
      <c r="N78" s="34">
        <f t="shared" si="25"/>
        <v>762</v>
      </c>
      <c r="O78" s="121">
        <f t="shared" si="25"/>
        <v>-259</v>
      </c>
      <c r="P78" s="122">
        <f t="shared" si="25"/>
        <v>-75</v>
      </c>
    </row>
    <row r="79" spans="1:16" ht="30" customHeight="1" thickBot="1">
      <c r="A79" s="119" t="s">
        <v>80</v>
      </c>
      <c r="B79" s="123">
        <f>IF(OR(B22=" --- ",B30=" --- ")," --- ",B22-B30)</f>
        <v>1083</v>
      </c>
      <c r="C79" s="124">
        <f t="shared" ref="C79:P79" si="26">IF(OR(C22=" --- ",C30=" --- ")," --- ",C22-C30)</f>
        <v>222</v>
      </c>
      <c r="D79" s="124">
        <f t="shared" si="26"/>
        <v>250</v>
      </c>
      <c r="E79" s="124">
        <f t="shared" si="26"/>
        <v>616</v>
      </c>
      <c r="F79" s="124">
        <f t="shared" si="26"/>
        <v>418</v>
      </c>
      <c r="G79" s="124">
        <f t="shared" si="26"/>
        <v>328</v>
      </c>
      <c r="H79" s="124">
        <f t="shared" si="26"/>
        <v>545</v>
      </c>
      <c r="I79" s="124">
        <f t="shared" si="26"/>
        <v>248</v>
      </c>
      <c r="J79" s="124">
        <f t="shared" si="26"/>
        <v>671</v>
      </c>
      <c r="K79" s="124">
        <f t="shared" si="26"/>
        <v>164</v>
      </c>
      <c r="L79" s="124">
        <f t="shared" si="26"/>
        <v>222</v>
      </c>
      <c r="M79" s="124">
        <f t="shared" si="26"/>
        <v>247</v>
      </c>
      <c r="N79" s="124">
        <f t="shared" si="26"/>
        <v>40</v>
      </c>
      <c r="O79" s="125">
        <f t="shared" si="26"/>
        <v>452</v>
      </c>
      <c r="P79" s="126">
        <f t="shared" si="26"/>
        <v>393</v>
      </c>
    </row>
    <row r="81" spans="16:16">
      <c r="P81" s="130" t="s">
        <v>51</v>
      </c>
    </row>
    <row r="124" spans="1:16" ht="21" thickBot="1">
      <c r="A124" s="44" t="s">
        <v>95</v>
      </c>
      <c r="P124" s="12" t="s">
        <v>125</v>
      </c>
    </row>
    <row r="125" spans="1:16" ht="16.5" thickBot="1">
      <c r="A125" s="224" t="s">
        <v>71</v>
      </c>
      <c r="B125" s="222" t="s">
        <v>0</v>
      </c>
      <c r="C125" s="223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47"/>
    </row>
    <row r="126" spans="1:16" ht="114" customHeight="1" thickBot="1">
      <c r="A126" s="225"/>
      <c r="B126" s="13" t="s">
        <v>1</v>
      </c>
      <c r="C126" s="14" t="s">
        <v>2</v>
      </c>
      <c r="D126" s="14" t="s">
        <v>3</v>
      </c>
      <c r="E126" s="14" t="s">
        <v>4</v>
      </c>
      <c r="F126" s="14" t="s">
        <v>5</v>
      </c>
      <c r="G126" s="14" t="s">
        <v>6</v>
      </c>
      <c r="H126" s="14" t="s">
        <v>7</v>
      </c>
      <c r="I126" s="14" t="s">
        <v>8</v>
      </c>
      <c r="J126" s="14" t="s">
        <v>9</v>
      </c>
      <c r="K126" s="14" t="s">
        <v>10</v>
      </c>
      <c r="L126" s="14" t="s">
        <v>11</v>
      </c>
      <c r="M126" s="14" t="s">
        <v>12</v>
      </c>
      <c r="N126" s="14" t="s">
        <v>14</v>
      </c>
      <c r="O126" s="45" t="s">
        <v>13</v>
      </c>
      <c r="P126" s="48" t="s">
        <v>40</v>
      </c>
    </row>
    <row r="127" spans="1:16" ht="30" customHeight="1" thickBot="1">
      <c r="A127" s="111" t="s">
        <v>72</v>
      </c>
      <c r="B127" s="112">
        <f>IF(OR(B41=" --- ",B49=" --- ")," --- ",B41/B49*100-100)</f>
        <v>0</v>
      </c>
      <c r="C127" s="33">
        <f t="shared" ref="C127:P127" si="27">IF(OR(C41=" --- ",C49=" --- ")," --- ",C41/C49*100-100)</f>
        <v>-2.4510559580699862</v>
      </c>
      <c r="D127" s="33">
        <f t="shared" si="27"/>
        <v>0</v>
      </c>
      <c r="E127" s="33">
        <f t="shared" si="27"/>
        <v>-0.38387715930902289</v>
      </c>
      <c r="F127" s="33">
        <f t="shared" si="27"/>
        <v>15.308056872037909</v>
      </c>
      <c r="G127" s="33">
        <f t="shared" si="27"/>
        <v>2.8158409878030284</v>
      </c>
      <c r="H127" s="33">
        <f t="shared" si="27"/>
        <v>5.1704818312790195</v>
      </c>
      <c r="I127" s="33">
        <f t="shared" si="27"/>
        <v>1.554936188939422</v>
      </c>
      <c r="J127" s="33">
        <f t="shared" si="27"/>
        <v>-2.6545316647705732</v>
      </c>
      <c r="K127" s="33">
        <f t="shared" si="27"/>
        <v>0</v>
      </c>
      <c r="L127" s="33">
        <f t="shared" si="27"/>
        <v>5.6077510275983684</v>
      </c>
      <c r="M127" s="33">
        <f t="shared" si="27"/>
        <v>4.067245119306051E-2</v>
      </c>
      <c r="N127" s="33">
        <f t="shared" si="27"/>
        <v>-0.43422322290125237</v>
      </c>
      <c r="O127" s="113">
        <f t="shared" si="27"/>
        <v>-0.50558247314093308</v>
      </c>
      <c r="P127" s="114">
        <f t="shared" si="27"/>
        <v>1.1465182937110114</v>
      </c>
    </row>
    <row r="128" spans="1:16" ht="30" customHeight="1" thickBot="1">
      <c r="A128" s="111" t="s">
        <v>73</v>
      </c>
      <c r="B128" s="115">
        <f>IF(OR(B49=" --- ",B57=" --- ")," --- ",B49/B57*100-100)</f>
        <v>12.726512405910228</v>
      </c>
      <c r="C128" s="116">
        <f t="shared" ref="C128:P128" si="28">IF(OR(C49=" --- ",C57=" --- ")," --- ",C49/C57*100-100)</f>
        <v>4.4269156471345781</v>
      </c>
      <c r="D128" s="116">
        <f t="shared" si="28"/>
        <v>4.1404911479154833</v>
      </c>
      <c r="E128" s="116">
        <f t="shared" si="28"/>
        <v>2.016839631877815</v>
      </c>
      <c r="F128" s="116">
        <f t="shared" si="28"/>
        <v>-79.030013913734848</v>
      </c>
      <c r="G128" s="116">
        <f t="shared" si="28"/>
        <v>7.4247816240698796</v>
      </c>
      <c r="H128" s="116">
        <f t="shared" si="28"/>
        <v>5.6128486897717664</v>
      </c>
      <c r="I128" s="116">
        <f t="shared" si="28"/>
        <v>4.7319096635427798</v>
      </c>
      <c r="J128" s="116">
        <f t="shared" si="28"/>
        <v>1.9524453895225236</v>
      </c>
      <c r="K128" s="116">
        <f t="shared" si="28"/>
        <v>4.8318734105679653</v>
      </c>
      <c r="L128" s="116">
        <f t="shared" si="28"/>
        <v>4.1908840624043933</v>
      </c>
      <c r="M128" s="116">
        <f t="shared" si="28"/>
        <v>3.1464130890784645</v>
      </c>
      <c r="N128" s="116">
        <f t="shared" si="28"/>
        <v>-10.686584314852055</v>
      </c>
      <c r="O128" s="117">
        <f t="shared" si="28"/>
        <v>7.8128548716783968</v>
      </c>
      <c r="P128" s="118">
        <f t="shared" si="28"/>
        <v>-5.5723610889985622</v>
      </c>
    </row>
    <row r="129" spans="1:16" ht="15" customHeight="1" thickBot="1">
      <c r="A129" s="127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128"/>
    </row>
    <row r="130" spans="1:16" ht="30" customHeight="1" thickBot="1">
      <c r="A130" s="119" t="s">
        <v>74</v>
      </c>
      <c r="B130" s="120">
        <f>IF(OR(B41=" --- ",B49=" --- ")," --- ",B41-B49)</f>
        <v>0</v>
      </c>
      <c r="C130" s="34">
        <f t="shared" ref="C130:P130" si="29">IF(OR(C41=" --- ",C49=" --- ")," --- ",C41-C49)</f>
        <v>-159</v>
      </c>
      <c r="D130" s="34">
        <f t="shared" si="29"/>
        <v>0</v>
      </c>
      <c r="E130" s="34">
        <f t="shared" si="29"/>
        <v>-20</v>
      </c>
      <c r="F130" s="34">
        <f t="shared" si="29"/>
        <v>323</v>
      </c>
      <c r="G130" s="34">
        <f t="shared" si="29"/>
        <v>187</v>
      </c>
      <c r="H130" s="34">
        <f t="shared" si="29"/>
        <v>323</v>
      </c>
      <c r="I130" s="34">
        <f t="shared" si="29"/>
        <v>106</v>
      </c>
      <c r="J130" s="34">
        <f t="shared" si="29"/>
        <v>-140</v>
      </c>
      <c r="K130" s="34">
        <f t="shared" si="29"/>
        <v>0</v>
      </c>
      <c r="L130" s="34">
        <f t="shared" si="29"/>
        <v>382</v>
      </c>
      <c r="M130" s="34">
        <f t="shared" si="29"/>
        <v>3</v>
      </c>
      <c r="N130" s="34">
        <f t="shared" si="29"/>
        <v>-27</v>
      </c>
      <c r="O130" s="121">
        <f t="shared" si="29"/>
        <v>-24</v>
      </c>
      <c r="P130" s="122">
        <f t="shared" si="29"/>
        <v>68</v>
      </c>
    </row>
    <row r="131" spans="1:16" ht="30" customHeight="1" thickBot="1">
      <c r="A131" s="119" t="s">
        <v>75</v>
      </c>
      <c r="B131" s="123">
        <f>IF(OR(B49=" --- ",B57=" --- ")," --- ",B49-B57)</f>
        <v>913</v>
      </c>
      <c r="C131" s="124">
        <f t="shared" ref="C131:P131" si="30">IF(OR(C49=" --- ",C57=" --- ")," --- ",C49-C57)</f>
        <v>275</v>
      </c>
      <c r="D131" s="124">
        <f t="shared" si="30"/>
        <v>290</v>
      </c>
      <c r="E131" s="124">
        <f t="shared" si="30"/>
        <v>103</v>
      </c>
      <c r="F131" s="124">
        <f t="shared" si="30"/>
        <v>-7952</v>
      </c>
      <c r="G131" s="124">
        <f t="shared" si="30"/>
        <v>459</v>
      </c>
      <c r="H131" s="124">
        <f t="shared" si="30"/>
        <v>332</v>
      </c>
      <c r="I131" s="124">
        <f t="shared" si="30"/>
        <v>308</v>
      </c>
      <c r="J131" s="124">
        <f t="shared" si="30"/>
        <v>101</v>
      </c>
      <c r="K131" s="124">
        <f t="shared" si="30"/>
        <v>171</v>
      </c>
      <c r="L131" s="124">
        <f t="shared" si="30"/>
        <v>274</v>
      </c>
      <c r="M131" s="124">
        <f t="shared" si="30"/>
        <v>225</v>
      </c>
      <c r="N131" s="124">
        <f t="shared" si="30"/>
        <v>-744</v>
      </c>
      <c r="O131" s="125">
        <f t="shared" si="30"/>
        <v>344</v>
      </c>
      <c r="P131" s="126">
        <f t="shared" si="30"/>
        <v>-350</v>
      </c>
    </row>
    <row r="133" spans="1:16" ht="13.5" thickBot="1">
      <c r="P133" s="12" t="s">
        <v>126</v>
      </c>
    </row>
    <row r="134" spans="1:16" ht="16.5" thickBot="1">
      <c r="A134" s="224" t="s">
        <v>76</v>
      </c>
      <c r="B134" s="222" t="s">
        <v>0</v>
      </c>
      <c r="C134" s="223"/>
      <c r="D134" s="223"/>
      <c r="E134" s="223"/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47"/>
    </row>
    <row r="135" spans="1:16" ht="114" customHeight="1" thickBot="1">
      <c r="A135" s="225"/>
      <c r="B135" s="13" t="s">
        <v>1</v>
      </c>
      <c r="C135" s="14" t="s">
        <v>2</v>
      </c>
      <c r="D135" s="14" t="s">
        <v>3</v>
      </c>
      <c r="E135" s="14" t="s">
        <v>4</v>
      </c>
      <c r="F135" s="14" t="s">
        <v>5</v>
      </c>
      <c r="G135" s="14" t="s">
        <v>6</v>
      </c>
      <c r="H135" s="14" t="s">
        <v>7</v>
      </c>
      <c r="I135" s="14" t="s">
        <v>8</v>
      </c>
      <c r="J135" s="14" t="s">
        <v>9</v>
      </c>
      <c r="K135" s="14" t="s">
        <v>10</v>
      </c>
      <c r="L135" s="14" t="s">
        <v>11</v>
      </c>
      <c r="M135" s="14" t="s">
        <v>12</v>
      </c>
      <c r="N135" s="14" t="s">
        <v>14</v>
      </c>
      <c r="O135" s="45" t="s">
        <v>13</v>
      </c>
      <c r="P135" s="48" t="s">
        <v>40</v>
      </c>
    </row>
    <row r="136" spans="1:16" ht="30" customHeight="1" thickBot="1">
      <c r="A136" s="111" t="s">
        <v>77</v>
      </c>
      <c r="B136" s="112">
        <f>IF(OR(B42=" --- ",B50=" --- ")," --- ",B42/B50*100-100)</f>
        <v>-10.59687200766038</v>
      </c>
      <c r="C136" s="33">
        <f t="shared" ref="C136:P136" si="31">IF(OR(C42=" --- ",C50=" --- ")," --- ",C42/C50*100-100)</f>
        <v>-3.8017031630170379</v>
      </c>
      <c r="D136" s="33">
        <f t="shared" si="31"/>
        <v>-6.0181368507831792</v>
      </c>
      <c r="E136" s="33">
        <f t="shared" si="31"/>
        <v>-10.009182736455472</v>
      </c>
      <c r="F136" s="33">
        <f t="shared" si="31"/>
        <v>11.603471904979429</v>
      </c>
      <c r="G136" s="33">
        <f t="shared" si="31"/>
        <v>-9.2446777486147624</v>
      </c>
      <c r="H136" s="33">
        <f t="shared" si="31"/>
        <v>-0.86593970493906625</v>
      </c>
      <c r="I136" s="33">
        <f t="shared" si="31"/>
        <v>0</v>
      </c>
      <c r="J136" s="33">
        <f t="shared" si="31"/>
        <v>-3.5847647498133028</v>
      </c>
      <c r="K136" s="33">
        <f t="shared" si="31"/>
        <v>-9.4962559564329467</v>
      </c>
      <c r="L136" s="33">
        <f t="shared" si="31"/>
        <v>1.0656583018219266</v>
      </c>
      <c r="M136" s="33">
        <f t="shared" si="31"/>
        <v>6.9127759681505694</v>
      </c>
      <c r="N136" s="33">
        <f t="shared" si="31"/>
        <v>27.66884531590415</v>
      </c>
      <c r="O136" s="113">
        <f t="shared" si="31"/>
        <v>-9.513150531617228</v>
      </c>
      <c r="P136" s="114">
        <f t="shared" si="31"/>
        <v>-2.6153846153846132</v>
      </c>
    </row>
    <row r="137" spans="1:16" ht="30" customHeight="1" thickBot="1">
      <c r="A137" s="111" t="s">
        <v>78</v>
      </c>
      <c r="B137" s="115">
        <f>IF(OR(B50=" --- ",B58=" --- ")," --- ",B50/B58*100-100)</f>
        <v>30.40582726326744</v>
      </c>
      <c r="C137" s="116">
        <f t="shared" ref="C137:P137" si="32">IF(OR(C50=" --- ",C58=" --- ")," --- ",C50/C58*100-100)</f>
        <v>7.3107049608354941</v>
      </c>
      <c r="D137" s="116">
        <f t="shared" si="32"/>
        <v>11.029748283752852</v>
      </c>
      <c r="E137" s="116">
        <f t="shared" si="32"/>
        <v>14.994720168954601</v>
      </c>
      <c r="F137" s="116">
        <f t="shared" si="32"/>
        <v>3.401039206424187</v>
      </c>
      <c r="G137" s="116">
        <f t="shared" si="32"/>
        <v>22.551822730521806</v>
      </c>
      <c r="H137" s="116">
        <f t="shared" si="32"/>
        <v>21.181500194325693</v>
      </c>
      <c r="I137" s="116">
        <f t="shared" si="32"/>
        <v>8.7359876304600022</v>
      </c>
      <c r="J137" s="116">
        <f t="shared" si="32"/>
        <v>23.296500920810303</v>
      </c>
      <c r="K137" s="116">
        <f t="shared" si="32"/>
        <v>4.891110317743653</v>
      </c>
      <c r="L137" s="116">
        <f t="shared" si="32"/>
        <v>8.1412639405204317</v>
      </c>
      <c r="M137" s="116">
        <f t="shared" si="32"/>
        <v>9.8171701112877514</v>
      </c>
      <c r="N137" s="116">
        <f t="shared" si="32"/>
        <v>1.4738393515106907</v>
      </c>
      <c r="O137" s="117">
        <f t="shared" si="32"/>
        <v>19.892653471989277</v>
      </c>
      <c r="P137" s="118">
        <f t="shared" si="32"/>
        <v>14.356087262491201</v>
      </c>
    </row>
    <row r="138" spans="1:16" ht="15" customHeight="1" thickBot="1">
      <c r="A138" s="127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128"/>
    </row>
    <row r="139" spans="1:16" ht="30" customHeight="1" thickBot="1">
      <c r="A139" s="119" t="s">
        <v>79</v>
      </c>
      <c r="B139" s="120">
        <f>IF(OR(B42=" --- ",B50=" --- ")," --- ",B42-B50)</f>
        <v>-664</v>
      </c>
      <c r="C139" s="34">
        <f t="shared" ref="C139:P139" si="33">IF(OR(C42=" --- ",C50=" --- ")," --- ",C42-C50)</f>
        <v>-125</v>
      </c>
      <c r="D139" s="34">
        <f t="shared" si="33"/>
        <v>-146</v>
      </c>
      <c r="E139" s="34">
        <f t="shared" si="33"/>
        <v>-436</v>
      </c>
      <c r="F139" s="34">
        <f t="shared" si="33"/>
        <v>254</v>
      </c>
      <c r="G139" s="34">
        <f t="shared" si="33"/>
        <v>-317</v>
      </c>
      <c r="H139" s="34">
        <f t="shared" si="33"/>
        <v>-27</v>
      </c>
      <c r="I139" s="34">
        <f t="shared" si="33"/>
        <v>0</v>
      </c>
      <c r="J139" s="34">
        <f t="shared" si="33"/>
        <v>-96</v>
      </c>
      <c r="K139" s="34">
        <f t="shared" si="33"/>
        <v>-279</v>
      </c>
      <c r="L139" s="34">
        <f t="shared" si="33"/>
        <v>31</v>
      </c>
      <c r="M139" s="34">
        <f t="shared" si="33"/>
        <v>191</v>
      </c>
      <c r="N139" s="34">
        <f t="shared" si="33"/>
        <v>762</v>
      </c>
      <c r="O139" s="121">
        <f t="shared" si="33"/>
        <v>-340</v>
      </c>
      <c r="P139" s="122">
        <f t="shared" si="33"/>
        <v>-85</v>
      </c>
    </row>
    <row r="140" spans="1:16" ht="30" customHeight="1" thickBot="1">
      <c r="A140" s="119" t="s">
        <v>80</v>
      </c>
      <c r="B140" s="123">
        <f>IF(OR(B50=" --- ",B58=" --- ")," --- ",B50-B58)</f>
        <v>1461</v>
      </c>
      <c r="C140" s="124">
        <f t="shared" ref="C140:P140" si="34">IF(OR(C50=" --- ",C58=" --- ")," --- ",C50-C58)</f>
        <v>224</v>
      </c>
      <c r="D140" s="124">
        <f t="shared" si="34"/>
        <v>241</v>
      </c>
      <c r="E140" s="124">
        <f t="shared" si="34"/>
        <v>568</v>
      </c>
      <c r="F140" s="124">
        <f t="shared" si="34"/>
        <v>72</v>
      </c>
      <c r="G140" s="124">
        <f t="shared" si="34"/>
        <v>631</v>
      </c>
      <c r="H140" s="124">
        <f t="shared" si="34"/>
        <v>545</v>
      </c>
      <c r="I140" s="124">
        <f t="shared" si="34"/>
        <v>226</v>
      </c>
      <c r="J140" s="124">
        <f t="shared" si="34"/>
        <v>506</v>
      </c>
      <c r="K140" s="124">
        <f t="shared" si="34"/>
        <v>137</v>
      </c>
      <c r="L140" s="124">
        <f t="shared" si="34"/>
        <v>219</v>
      </c>
      <c r="M140" s="124">
        <f t="shared" si="34"/>
        <v>247</v>
      </c>
      <c r="N140" s="124">
        <f t="shared" si="34"/>
        <v>40</v>
      </c>
      <c r="O140" s="125">
        <f t="shared" si="34"/>
        <v>593</v>
      </c>
      <c r="P140" s="126">
        <f t="shared" si="34"/>
        <v>408</v>
      </c>
    </row>
    <row r="142" spans="1:16">
      <c r="P142" s="130" t="s">
        <v>52</v>
      </c>
    </row>
    <row r="186" spans="1:16" s="20" customFormat="1" ht="30" customHeight="1" thickBot="1">
      <c r="A186" s="44" t="s">
        <v>97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12" t="s">
        <v>127</v>
      </c>
    </row>
    <row r="187" spans="1:16" ht="16.5" thickBot="1">
      <c r="A187" s="224"/>
      <c r="B187" s="222" t="s">
        <v>0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47"/>
    </row>
    <row r="188" spans="1:16" ht="114" customHeight="1" thickBot="1">
      <c r="A188" s="225"/>
      <c r="B188" s="13" t="s">
        <v>1</v>
      </c>
      <c r="C188" s="14" t="s">
        <v>2</v>
      </c>
      <c r="D188" s="14" t="s">
        <v>3</v>
      </c>
      <c r="E188" s="14" t="s">
        <v>4</v>
      </c>
      <c r="F188" s="14" t="s">
        <v>5</v>
      </c>
      <c r="G188" s="14" t="s">
        <v>6</v>
      </c>
      <c r="H188" s="14" t="s">
        <v>7</v>
      </c>
      <c r="I188" s="14" t="s">
        <v>8</v>
      </c>
      <c r="J188" s="14" t="s">
        <v>9</v>
      </c>
      <c r="K188" s="14" t="s">
        <v>10</v>
      </c>
      <c r="L188" s="14" t="s">
        <v>11</v>
      </c>
      <c r="M188" s="14" t="s">
        <v>12</v>
      </c>
      <c r="N188" s="14" t="s">
        <v>14</v>
      </c>
      <c r="O188" s="45" t="s">
        <v>13</v>
      </c>
      <c r="P188" s="48" t="s">
        <v>40</v>
      </c>
    </row>
    <row r="189" spans="1:16" s="20" customFormat="1" ht="30" customHeight="1">
      <c r="A189" s="50" t="s">
        <v>99</v>
      </c>
      <c r="B189" s="61">
        <f>IF(OR(B15=" --- ",B43=" --- ")," --- ",B15+B43)</f>
        <v>32167</v>
      </c>
      <c r="C189" s="62">
        <f t="shared" ref="C189:P189" si="35">IF(OR(C15=" --- ",C43=" --- ")," --- ",C15+C43)</f>
        <v>30699</v>
      </c>
      <c r="D189" s="62">
        <f t="shared" si="35"/>
        <v>30579</v>
      </c>
      <c r="E189" s="62">
        <f t="shared" si="35"/>
        <v>30800</v>
      </c>
      <c r="F189" s="62">
        <f t="shared" si="35"/>
        <v>36410</v>
      </c>
      <c r="G189" s="62">
        <f t="shared" si="35"/>
        <v>30173</v>
      </c>
      <c r="H189" s="62">
        <f t="shared" si="35"/>
        <v>34182</v>
      </c>
      <c r="I189" s="62">
        <f t="shared" si="35"/>
        <v>31002</v>
      </c>
      <c r="J189" s="62">
        <f t="shared" si="35"/>
        <v>30314</v>
      </c>
      <c r="K189" s="62">
        <f t="shared" si="35"/>
        <v>31973</v>
      </c>
      <c r="L189" s="62">
        <f t="shared" si="35"/>
        <v>32584</v>
      </c>
      <c r="M189" s="62">
        <f t="shared" si="35"/>
        <v>32595</v>
      </c>
      <c r="N189" s="62">
        <f t="shared" si="35"/>
        <v>35296</v>
      </c>
      <c r="O189" s="62">
        <f t="shared" si="35"/>
        <v>33197</v>
      </c>
      <c r="P189" s="63">
        <f t="shared" si="35"/>
        <v>32284</v>
      </c>
    </row>
    <row r="190" spans="1:16" s="20" customFormat="1" ht="30" customHeight="1">
      <c r="A190" s="51" t="s">
        <v>62</v>
      </c>
      <c r="B190" s="64">
        <f>IF(OR(B23=" --- ",B51=" --- ")," --- ",B23+B51)</f>
        <v>33323</v>
      </c>
      <c r="C190" s="65">
        <f t="shared" ref="C190:P190" si="36">IF(OR(C23=" --- ",C51=" --- ")," --- ",C23+C51)</f>
        <v>31840</v>
      </c>
      <c r="D190" s="65">
        <f t="shared" si="36"/>
        <v>30878</v>
      </c>
      <c r="E190" s="65">
        <f t="shared" si="36"/>
        <v>31605</v>
      </c>
      <c r="F190" s="65">
        <f t="shared" si="36"/>
        <v>34169</v>
      </c>
      <c r="G190" s="65">
        <f t="shared" si="36"/>
        <v>30403</v>
      </c>
      <c r="H190" s="65">
        <f t="shared" si="36"/>
        <v>32861</v>
      </c>
      <c r="I190" s="65">
        <f t="shared" si="36"/>
        <v>30994</v>
      </c>
      <c r="J190" s="65">
        <f t="shared" si="36"/>
        <v>30726</v>
      </c>
      <c r="K190" s="65">
        <f t="shared" si="36"/>
        <v>32199</v>
      </c>
      <c r="L190" s="65">
        <f t="shared" si="36"/>
        <v>31172</v>
      </c>
      <c r="M190" s="65">
        <f t="shared" si="36"/>
        <v>32293</v>
      </c>
      <c r="N190" s="65">
        <f t="shared" si="36"/>
        <v>30926</v>
      </c>
      <c r="O190" s="65">
        <f t="shared" si="36"/>
        <v>33857</v>
      </c>
      <c r="P190" s="66">
        <f t="shared" si="36"/>
        <v>31946</v>
      </c>
    </row>
    <row r="191" spans="1:16" s="20" customFormat="1" ht="30" customHeight="1" thickBot="1">
      <c r="A191" s="52" t="s">
        <v>57</v>
      </c>
      <c r="B191" s="67">
        <f>IF(OR(B31=" --- ",B59=" --- ")," --- ",B31+B59)</f>
        <v>29012</v>
      </c>
      <c r="C191" s="68">
        <f t="shared" ref="C191:P191" si="37">IF(OR(C31=" --- ",C59=" --- ")," --- ",C31+C59)</f>
        <v>30320</v>
      </c>
      <c r="D191" s="68">
        <f t="shared" si="37"/>
        <v>29355</v>
      </c>
      <c r="E191" s="68">
        <f t="shared" si="37"/>
        <v>29492</v>
      </c>
      <c r="F191" s="68">
        <f t="shared" si="37"/>
        <v>29049</v>
      </c>
      <c r="G191" s="68">
        <f t="shared" si="37"/>
        <v>28300</v>
      </c>
      <c r="H191" s="68">
        <f t="shared" si="37"/>
        <v>30354</v>
      </c>
      <c r="I191" s="68">
        <f t="shared" si="37"/>
        <v>29528</v>
      </c>
      <c r="J191" s="68">
        <f t="shared" si="37"/>
        <v>28405</v>
      </c>
      <c r="K191" s="68">
        <f t="shared" si="37"/>
        <v>30714</v>
      </c>
      <c r="L191" s="68">
        <f t="shared" si="37"/>
        <v>29624</v>
      </c>
      <c r="M191" s="68">
        <f t="shared" si="37"/>
        <v>30645</v>
      </c>
      <c r="N191" s="68">
        <f t="shared" si="37"/>
        <v>29350</v>
      </c>
      <c r="O191" s="68">
        <f t="shared" si="37"/>
        <v>31512</v>
      </c>
      <c r="P191" s="69">
        <f t="shared" si="37"/>
        <v>29690</v>
      </c>
    </row>
    <row r="192" spans="1:16" s="20" customFormat="1" ht="30" customHeight="1">
      <c r="A192" s="53" t="s">
        <v>68</v>
      </c>
      <c r="B192" s="54">
        <f>IF(OR(B189=" --- ",B190=" --- ")," --- ",B189/B190*100-100)</f>
        <v>-3.4690754133781354</v>
      </c>
      <c r="C192" s="55">
        <f t="shared" ref="C192:P192" si="38">IF(OR(C189=" --- ",C190=" --- ")," --- ",C189/C190*100-100)</f>
        <v>-3.5835427135678515</v>
      </c>
      <c r="D192" s="55">
        <f t="shared" si="38"/>
        <v>-0.9683269641816139</v>
      </c>
      <c r="E192" s="55">
        <f t="shared" si="38"/>
        <v>-2.5470653377630157</v>
      </c>
      <c r="F192" s="55">
        <f t="shared" si="38"/>
        <v>6.5585764874593906</v>
      </c>
      <c r="G192" s="55">
        <f t="shared" si="38"/>
        <v>-0.75650429233957084</v>
      </c>
      <c r="H192" s="55">
        <f t="shared" si="38"/>
        <v>4.0199628739235038</v>
      </c>
      <c r="I192" s="55">
        <f t="shared" si="38"/>
        <v>2.5811447376923979E-2</v>
      </c>
      <c r="J192" s="55">
        <f t="shared" si="38"/>
        <v>-1.3408839419384151</v>
      </c>
      <c r="K192" s="55">
        <f t="shared" si="38"/>
        <v>-0.70188515171278709</v>
      </c>
      <c r="L192" s="55">
        <f t="shared" si="38"/>
        <v>4.5297061465417841</v>
      </c>
      <c r="M192" s="55">
        <f t="shared" si="38"/>
        <v>0.9351871922707744</v>
      </c>
      <c r="N192" s="55">
        <f t="shared" si="38"/>
        <v>14.130505076634535</v>
      </c>
      <c r="O192" s="55">
        <f t="shared" si="38"/>
        <v>-1.9493753138198855</v>
      </c>
      <c r="P192" s="56">
        <f t="shared" si="38"/>
        <v>1.05803543479621</v>
      </c>
    </row>
    <row r="193" spans="1:16" s="20" customFormat="1" ht="30" customHeight="1" thickBot="1">
      <c r="A193" s="57" t="s">
        <v>69</v>
      </c>
      <c r="B193" s="58">
        <f>IF(OR(B189=" --- ",B190=" --- ")," --- ",B189-B190)</f>
        <v>-1156</v>
      </c>
      <c r="C193" s="59">
        <f t="shared" ref="C193:P193" si="39">IF(OR(C189=" --- ",C190=" --- ")," --- ",C189-C190)</f>
        <v>-1141</v>
      </c>
      <c r="D193" s="59">
        <f t="shared" si="39"/>
        <v>-299</v>
      </c>
      <c r="E193" s="59">
        <f t="shared" si="39"/>
        <v>-805</v>
      </c>
      <c r="F193" s="59">
        <f t="shared" si="39"/>
        <v>2241</v>
      </c>
      <c r="G193" s="59">
        <f t="shared" si="39"/>
        <v>-230</v>
      </c>
      <c r="H193" s="59">
        <f t="shared" si="39"/>
        <v>1321</v>
      </c>
      <c r="I193" s="59">
        <f t="shared" si="39"/>
        <v>8</v>
      </c>
      <c r="J193" s="59">
        <f t="shared" si="39"/>
        <v>-412</v>
      </c>
      <c r="K193" s="59">
        <f t="shared" si="39"/>
        <v>-226</v>
      </c>
      <c r="L193" s="59">
        <f t="shared" si="39"/>
        <v>1412</v>
      </c>
      <c r="M193" s="59">
        <f t="shared" si="39"/>
        <v>302</v>
      </c>
      <c r="N193" s="59">
        <f t="shared" si="39"/>
        <v>4370</v>
      </c>
      <c r="O193" s="59">
        <f t="shared" si="39"/>
        <v>-660</v>
      </c>
      <c r="P193" s="60">
        <f t="shared" si="39"/>
        <v>338</v>
      </c>
    </row>
    <row r="196" spans="1:16" s="36" customFormat="1" ht="21" customHeight="1">
      <c r="C196" s="35"/>
      <c r="P196" s="12" t="s">
        <v>128</v>
      </c>
    </row>
  </sheetData>
  <mergeCells count="15">
    <mergeCell ref="A187:A188"/>
    <mergeCell ref="B187:O187"/>
    <mergeCell ref="A73:A74"/>
    <mergeCell ref="B73:O73"/>
    <mergeCell ref="A125:A126"/>
    <mergeCell ref="B125:O125"/>
    <mergeCell ref="A134:A135"/>
    <mergeCell ref="B134:O134"/>
    <mergeCell ref="A64:A65"/>
    <mergeCell ref="B64:O64"/>
    <mergeCell ref="A2:P2"/>
    <mergeCell ref="A6:A7"/>
    <mergeCell ref="B6:O6"/>
    <mergeCell ref="A34:A35"/>
    <mergeCell ref="B34:O34"/>
  </mergeCells>
  <conditionalFormatting sqref="B9">
    <cfRule type="expression" dxfId="19" priority="19" stopIfTrue="1">
      <formula>B9&gt;B17</formula>
    </cfRule>
    <cfRule type="expression" dxfId="18" priority="20" stopIfTrue="1">
      <formula>B9&lt;B17</formula>
    </cfRule>
  </conditionalFormatting>
  <conditionalFormatting sqref="C9:E9">
    <cfRule type="expression" dxfId="17" priority="17" stopIfTrue="1">
      <formula>C9&gt;C17</formula>
    </cfRule>
    <cfRule type="expression" dxfId="16" priority="18" stopIfTrue="1">
      <formula>C9&lt;C17</formula>
    </cfRule>
  </conditionalFormatting>
  <conditionalFormatting sqref="B10">
    <cfRule type="expression" dxfId="15" priority="15" stopIfTrue="1">
      <formula>B10&gt;B18</formula>
    </cfRule>
    <cfRule type="expression" dxfId="14" priority="16" stopIfTrue="1">
      <formula>B10&lt;B18</formula>
    </cfRule>
  </conditionalFormatting>
  <conditionalFormatting sqref="C9:O9">
    <cfRule type="expression" dxfId="13" priority="13" stopIfTrue="1">
      <formula>C9&gt;C17</formula>
    </cfRule>
    <cfRule type="expression" dxfId="12" priority="14" stopIfTrue="1">
      <formula>C9&lt;C17</formula>
    </cfRule>
  </conditionalFormatting>
  <conditionalFormatting sqref="C10:O10">
    <cfRule type="expression" dxfId="11" priority="11" stopIfTrue="1">
      <formula>C10&gt;C18</formula>
    </cfRule>
    <cfRule type="expression" dxfId="10" priority="12" stopIfTrue="1">
      <formula>C10&lt;C18</formula>
    </cfRule>
  </conditionalFormatting>
  <conditionalFormatting sqref="B37">
    <cfRule type="expression" dxfId="9" priority="9" stopIfTrue="1">
      <formula>B37&gt;B45</formula>
    </cfRule>
    <cfRule type="expression" dxfId="8" priority="10" stopIfTrue="1">
      <formula>B37&lt;B45</formula>
    </cfRule>
  </conditionalFormatting>
  <conditionalFormatting sqref="C37:E37">
    <cfRule type="expression" dxfId="7" priority="7" stopIfTrue="1">
      <formula>C37&gt;C45</formula>
    </cfRule>
    <cfRule type="expression" dxfId="6" priority="8" stopIfTrue="1">
      <formula>C37&lt;C45</formula>
    </cfRule>
  </conditionalFormatting>
  <conditionalFormatting sqref="B38">
    <cfRule type="expression" dxfId="5" priority="5" stopIfTrue="1">
      <formula>B38&gt;B46</formula>
    </cfRule>
    <cfRule type="expression" dxfId="4" priority="6" stopIfTrue="1">
      <formula>B38&lt;B46</formula>
    </cfRule>
  </conditionalFormatting>
  <conditionalFormatting sqref="C37:O37">
    <cfRule type="expression" dxfId="3" priority="3" stopIfTrue="1">
      <formula>C37&gt;C45</formula>
    </cfRule>
    <cfRule type="expression" dxfId="2" priority="4" stopIfTrue="1">
      <formula>C37&lt;C45</formula>
    </cfRule>
  </conditionalFormatting>
  <conditionalFormatting sqref="C38:O38">
    <cfRule type="expression" dxfId="1" priority="1" stopIfTrue="1">
      <formula>C38&gt;C46</formula>
    </cfRule>
    <cfRule type="expression" dxfId="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6"/>
  <sheetViews>
    <sheetView view="pageBreakPreview" zoomScale="70" zoomScaleNormal="70" zoomScaleSheetLayoutView="70" workbookViewId="0"/>
  </sheetViews>
  <sheetFormatPr defaultRowHeight="12.75"/>
  <cols>
    <col min="1" max="1" width="9.140625" style="81"/>
    <col min="2" max="2" width="16.85546875" style="81" customWidth="1"/>
    <col min="3" max="3" width="53" style="81" customWidth="1"/>
    <col min="4" max="6" width="15.7109375" style="81" customWidth="1"/>
    <col min="7" max="10" width="13.7109375" style="81" customWidth="1"/>
    <col min="11" max="11" width="10.140625" style="81" customWidth="1"/>
    <col min="12" max="12" width="9.28515625" style="81" customWidth="1"/>
    <col min="13" max="13" width="10.28515625" style="81" customWidth="1"/>
    <col min="14" max="16384" width="9.140625" style="81"/>
  </cols>
  <sheetData>
    <row r="1" spans="1:20" s="144" customFormat="1" ht="14.25">
      <c r="L1" s="83" t="s">
        <v>32</v>
      </c>
    </row>
    <row r="2" spans="1:20" s="144" customFormat="1" ht="24.75" customHeight="1">
      <c r="A2" s="226" t="s">
        <v>129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145"/>
      <c r="N2" s="145"/>
      <c r="O2" s="146"/>
      <c r="P2" s="146"/>
      <c r="Q2" s="146"/>
      <c r="R2" s="146"/>
      <c r="S2" s="146"/>
      <c r="T2" s="146"/>
    </row>
    <row r="3" spans="1:20" s="144" customFormat="1" ht="19.5" customHeight="1">
      <c r="A3" s="147"/>
      <c r="T3" s="146"/>
    </row>
    <row r="4" spans="1:20" s="150" customFormat="1" ht="29.25" customHeight="1">
      <c r="A4" s="158" t="s">
        <v>139</v>
      </c>
      <c r="B4" s="148"/>
      <c r="C4" s="148"/>
      <c r="D4" s="148"/>
      <c r="E4" s="148"/>
      <c r="F4" s="149"/>
      <c r="G4" s="148"/>
      <c r="H4" s="148"/>
      <c r="I4" s="148"/>
      <c r="J4" s="148"/>
      <c r="K4" s="148"/>
      <c r="L4" s="90" t="s">
        <v>81</v>
      </c>
      <c r="M4" s="81"/>
    </row>
    <row r="5" spans="1:20" s="144" customFormat="1" ht="23.25" customHeight="1">
      <c r="A5" s="151"/>
    </row>
    <row r="6" spans="1:20" s="82" customFormat="1" ht="16.5" thickBot="1">
      <c r="A6" s="151"/>
      <c r="L6" s="74" t="s">
        <v>156</v>
      </c>
    </row>
    <row r="7" spans="1:20" s="152" customFormat="1" ht="36.75" customHeight="1">
      <c r="A7" s="227" t="s">
        <v>41</v>
      </c>
      <c r="B7" s="229" t="s">
        <v>42</v>
      </c>
      <c r="C7" s="231" t="s">
        <v>43</v>
      </c>
      <c r="D7" s="233" t="s">
        <v>44</v>
      </c>
      <c r="E7" s="234"/>
      <c r="F7" s="234"/>
      <c r="G7" s="235" t="s">
        <v>130</v>
      </c>
      <c r="H7" s="231"/>
      <c r="I7" s="236" t="s">
        <v>131</v>
      </c>
      <c r="J7" s="237"/>
      <c r="K7" s="238" t="s">
        <v>132</v>
      </c>
      <c r="L7" s="239"/>
      <c r="M7" s="81"/>
    </row>
    <row r="8" spans="1:20" s="152" customFormat="1" ht="49.5" customHeight="1" thickBot="1">
      <c r="A8" s="228"/>
      <c r="B8" s="230"/>
      <c r="C8" s="232"/>
      <c r="D8" s="75" t="s">
        <v>133</v>
      </c>
      <c r="E8" s="131" t="s">
        <v>61</v>
      </c>
      <c r="F8" s="194" t="s">
        <v>58</v>
      </c>
      <c r="G8" s="75" t="s">
        <v>134</v>
      </c>
      <c r="H8" s="132" t="s">
        <v>135</v>
      </c>
      <c r="I8" s="75" t="s">
        <v>134</v>
      </c>
      <c r="J8" s="132" t="s">
        <v>135</v>
      </c>
      <c r="K8" s="240"/>
      <c r="L8" s="241"/>
      <c r="M8" s="81"/>
    </row>
    <row r="9" spans="1:20" s="152" customFormat="1" ht="22.5" customHeight="1" thickBot="1">
      <c r="A9" s="209" t="s">
        <v>136</v>
      </c>
      <c r="B9" s="210"/>
      <c r="C9" s="210"/>
      <c r="D9" s="153"/>
      <c r="E9" s="153"/>
      <c r="F9" s="153"/>
      <c r="G9" s="153"/>
      <c r="H9" s="153"/>
      <c r="I9" s="153"/>
      <c r="J9" s="153"/>
      <c r="K9" s="153"/>
      <c r="L9" s="154"/>
      <c r="M9" s="81"/>
    </row>
    <row r="10" spans="1:20" ht="18" customHeight="1">
      <c r="A10" s="171" t="s">
        <v>22</v>
      </c>
      <c r="B10" s="172" t="s">
        <v>141</v>
      </c>
      <c r="C10" s="173" t="s">
        <v>146</v>
      </c>
      <c r="D10" s="77">
        <f>D21+D32</f>
        <v>21903</v>
      </c>
      <c r="E10" s="78">
        <f>E21+E32</f>
        <v>22118</v>
      </c>
      <c r="F10" s="79">
        <f>F21+F32</f>
        <v>20519</v>
      </c>
      <c r="G10" s="195">
        <f>IF(OR(D10=0,E10=0)," --- ",D10/E10*100-100)</f>
        <v>-0.97205895650601803</v>
      </c>
      <c r="H10" s="196">
        <f>IF(OR(D10=0,E10=0)," --- ",D10-E10)</f>
        <v>-215</v>
      </c>
      <c r="I10" s="195">
        <f>IF(OR(E10=0,F10=0)," --- ",E10/F10*100-100)</f>
        <v>7.7927774258004661</v>
      </c>
      <c r="J10" s="197">
        <f>IF(OR(E10=0,F10=0)," --- ",E10-F10)</f>
        <v>1599</v>
      </c>
      <c r="K10" s="174">
        <v>3556</v>
      </c>
      <c r="L10" s="175">
        <v>1</v>
      </c>
      <c r="N10" s="152"/>
      <c r="Q10" s="155"/>
      <c r="R10" s="155"/>
      <c r="S10" s="155"/>
    </row>
    <row r="11" spans="1:20" ht="18" customHeight="1" thickBot="1">
      <c r="A11" s="176" t="s">
        <v>22</v>
      </c>
      <c r="B11" s="177" t="s">
        <v>141</v>
      </c>
      <c r="C11" s="178" t="s">
        <v>147</v>
      </c>
      <c r="D11" s="188">
        <f t="shared" ref="D11:F11" si="0">D22+D33</f>
        <v>13588</v>
      </c>
      <c r="E11" s="189">
        <f t="shared" si="0"/>
        <v>13883</v>
      </c>
      <c r="F11" s="190">
        <f t="shared" si="0"/>
        <v>12961</v>
      </c>
      <c r="G11" s="198">
        <f t="shared" ref="G11:G19" si="1">IF(OR(D11=0,E11=0)," --- ",D11/E11*100-100)</f>
        <v>-2.1249009580061937</v>
      </c>
      <c r="H11" s="199">
        <f t="shared" ref="H11:H19" si="2">IF(OR(D11=0,E11=0)," --- ",D11-E11)</f>
        <v>-295</v>
      </c>
      <c r="I11" s="198">
        <f t="shared" ref="I11:I19" si="3">IF(OR(E11=0,F11=0)," --- ",E11/F11*100-100)</f>
        <v>7.1136486382223723</v>
      </c>
      <c r="J11" s="200">
        <f t="shared" ref="J11:J19" si="4">IF(OR(E11=0,F11=0)," --- ",E11-F11)</f>
        <v>922</v>
      </c>
      <c r="K11" s="179">
        <v>3556</v>
      </c>
      <c r="L11" s="180">
        <v>1</v>
      </c>
      <c r="N11" s="155"/>
      <c r="O11" s="155"/>
      <c r="P11" s="155"/>
      <c r="Q11" s="155"/>
      <c r="R11" s="155"/>
      <c r="S11" s="155"/>
    </row>
    <row r="12" spans="1:20" ht="18" customHeight="1">
      <c r="A12" s="171" t="s">
        <v>20</v>
      </c>
      <c r="B12" s="172" t="s">
        <v>142</v>
      </c>
      <c r="C12" s="173" t="s">
        <v>148</v>
      </c>
      <c r="D12" s="77">
        <f t="shared" ref="D12:F12" si="5">D23+D34</f>
        <v>22164</v>
      </c>
      <c r="E12" s="78">
        <f t="shared" si="5"/>
        <v>21900</v>
      </c>
      <c r="F12" s="79">
        <f t="shared" si="5"/>
        <v>20586</v>
      </c>
      <c r="G12" s="195">
        <f t="shared" si="1"/>
        <v>1.2054794520548029</v>
      </c>
      <c r="H12" s="196">
        <f t="shared" si="2"/>
        <v>264</v>
      </c>
      <c r="I12" s="195">
        <f t="shared" si="3"/>
        <v>6.3829787234042499</v>
      </c>
      <c r="J12" s="197">
        <f t="shared" si="4"/>
        <v>1314</v>
      </c>
      <c r="K12" s="181">
        <v>2833</v>
      </c>
      <c r="L12" s="175">
        <v>2</v>
      </c>
      <c r="N12" s="155"/>
      <c r="O12" s="155"/>
      <c r="P12" s="155"/>
      <c r="Q12" s="155"/>
      <c r="R12" s="155"/>
      <c r="S12" s="155"/>
    </row>
    <row r="13" spans="1:20" ht="18" customHeight="1" thickBot="1">
      <c r="A13" s="163" t="s">
        <v>20</v>
      </c>
      <c r="B13" s="164" t="s">
        <v>142</v>
      </c>
      <c r="C13" s="165" t="s">
        <v>149</v>
      </c>
      <c r="D13" s="185">
        <f t="shared" ref="D13:F13" si="6">D24+D35</f>
        <v>14362</v>
      </c>
      <c r="E13" s="186">
        <f t="shared" si="6"/>
        <v>14518</v>
      </c>
      <c r="F13" s="187">
        <f t="shared" si="6"/>
        <v>13503</v>
      </c>
      <c r="G13" s="201">
        <f t="shared" si="1"/>
        <v>-1.0745281719244986</v>
      </c>
      <c r="H13" s="202">
        <f t="shared" si="2"/>
        <v>-156</v>
      </c>
      <c r="I13" s="201">
        <f t="shared" si="3"/>
        <v>7.516848107827883</v>
      </c>
      <c r="J13" s="203">
        <f t="shared" si="4"/>
        <v>1015</v>
      </c>
      <c r="K13" s="182">
        <v>2833</v>
      </c>
      <c r="L13" s="183">
        <v>2</v>
      </c>
      <c r="N13" s="155"/>
      <c r="O13" s="155"/>
      <c r="P13" s="155"/>
      <c r="Q13" s="155"/>
      <c r="R13" s="155"/>
      <c r="S13" s="155"/>
    </row>
    <row r="14" spans="1:20" ht="18" customHeight="1">
      <c r="A14" s="171" t="s">
        <v>53</v>
      </c>
      <c r="B14" s="172" t="s">
        <v>143</v>
      </c>
      <c r="C14" s="173" t="s">
        <v>150</v>
      </c>
      <c r="D14" s="77">
        <f t="shared" ref="D14:F14" si="7">D25+D36</f>
        <v>20650</v>
      </c>
      <c r="E14" s="78">
        <f t="shared" si="7"/>
        <v>20867</v>
      </c>
      <c r="F14" s="79">
        <f t="shared" si="7"/>
        <v>18956</v>
      </c>
      <c r="G14" s="195">
        <f t="shared" si="1"/>
        <v>-1.0399194901039976</v>
      </c>
      <c r="H14" s="196">
        <f t="shared" si="2"/>
        <v>-217</v>
      </c>
      <c r="I14" s="195">
        <f t="shared" si="3"/>
        <v>10.081240768094531</v>
      </c>
      <c r="J14" s="197">
        <f t="shared" si="4"/>
        <v>1911</v>
      </c>
      <c r="K14" s="174">
        <v>2063</v>
      </c>
      <c r="L14" s="175">
        <v>3</v>
      </c>
      <c r="Q14" s="155"/>
      <c r="R14" s="155"/>
      <c r="S14" s="155"/>
    </row>
    <row r="15" spans="1:20" ht="18" customHeight="1" thickBot="1">
      <c r="A15" s="163" t="s">
        <v>53</v>
      </c>
      <c r="B15" s="164" t="s">
        <v>143</v>
      </c>
      <c r="C15" s="165" t="s">
        <v>151</v>
      </c>
      <c r="D15" s="185">
        <f t="shared" ref="D15:F15" si="8">D26+D37</f>
        <v>13298</v>
      </c>
      <c r="E15" s="186">
        <f t="shared" si="8"/>
        <v>13566</v>
      </c>
      <c r="F15" s="187">
        <f t="shared" si="8"/>
        <v>12465</v>
      </c>
      <c r="G15" s="201">
        <f t="shared" si="1"/>
        <v>-1.9755270529264237</v>
      </c>
      <c r="H15" s="202">
        <f t="shared" si="2"/>
        <v>-268</v>
      </c>
      <c r="I15" s="201">
        <f t="shared" si="3"/>
        <v>8.8327316486161322</v>
      </c>
      <c r="J15" s="203">
        <f t="shared" si="4"/>
        <v>1101</v>
      </c>
      <c r="K15" s="184">
        <v>2063</v>
      </c>
      <c r="L15" s="183">
        <v>3</v>
      </c>
      <c r="O15" s="152"/>
      <c r="Q15" s="155"/>
      <c r="R15" s="155"/>
      <c r="S15" s="155"/>
    </row>
    <row r="16" spans="1:20" ht="18" customHeight="1">
      <c r="A16" s="171" t="s">
        <v>21</v>
      </c>
      <c r="B16" s="172" t="s">
        <v>144</v>
      </c>
      <c r="C16" s="173" t="s">
        <v>152</v>
      </c>
      <c r="D16" s="77">
        <f t="shared" ref="D16:F16" si="9">D27+D38</f>
        <v>22275</v>
      </c>
      <c r="E16" s="78">
        <f t="shared" si="9"/>
        <v>22227</v>
      </c>
      <c r="F16" s="79">
        <f t="shared" si="9"/>
        <v>20817</v>
      </c>
      <c r="G16" s="195">
        <f t="shared" si="1"/>
        <v>0.21595356998244597</v>
      </c>
      <c r="H16" s="196">
        <f t="shared" si="2"/>
        <v>48</v>
      </c>
      <c r="I16" s="195">
        <f t="shared" si="3"/>
        <v>6.7733102752558096</v>
      </c>
      <c r="J16" s="197">
        <f t="shared" si="4"/>
        <v>1410</v>
      </c>
      <c r="K16" s="181">
        <v>2033</v>
      </c>
      <c r="L16" s="175">
        <v>4</v>
      </c>
      <c r="Q16" s="155"/>
      <c r="R16" s="155"/>
      <c r="S16" s="155"/>
    </row>
    <row r="17" spans="1:19" ht="18" customHeight="1" thickBot="1">
      <c r="A17" s="163" t="s">
        <v>21</v>
      </c>
      <c r="B17" s="164" t="s">
        <v>144</v>
      </c>
      <c r="C17" s="165" t="s">
        <v>153</v>
      </c>
      <c r="D17" s="185">
        <f t="shared" ref="D17:F17" si="10">D28+D39</f>
        <v>15089</v>
      </c>
      <c r="E17" s="186">
        <f t="shared" si="10"/>
        <v>15487</v>
      </c>
      <c r="F17" s="187">
        <f t="shared" si="10"/>
        <v>13464</v>
      </c>
      <c r="G17" s="201">
        <f t="shared" si="1"/>
        <v>-2.5698973332472406</v>
      </c>
      <c r="H17" s="202">
        <f t="shared" si="2"/>
        <v>-398</v>
      </c>
      <c r="I17" s="201">
        <f t="shared" si="3"/>
        <v>15.025252525252526</v>
      </c>
      <c r="J17" s="203">
        <f t="shared" si="4"/>
        <v>2023</v>
      </c>
      <c r="K17" s="182">
        <v>2033</v>
      </c>
      <c r="L17" s="183">
        <v>4</v>
      </c>
      <c r="P17" s="155"/>
      <c r="Q17" s="155"/>
      <c r="R17" s="155"/>
      <c r="S17" s="155"/>
    </row>
    <row r="18" spans="1:19" ht="18" customHeight="1">
      <c r="A18" s="76" t="s">
        <v>54</v>
      </c>
      <c r="B18" s="161" t="s">
        <v>145</v>
      </c>
      <c r="C18" s="162" t="s">
        <v>154</v>
      </c>
      <c r="D18" s="191">
        <f t="shared" ref="D18:F18" si="11">D29+D40</f>
        <v>23120</v>
      </c>
      <c r="E18" s="192">
        <f t="shared" si="11"/>
        <v>22765</v>
      </c>
      <c r="F18" s="193">
        <f t="shared" si="11"/>
        <v>20567</v>
      </c>
      <c r="G18" s="204">
        <f t="shared" si="1"/>
        <v>1.5594113771139888</v>
      </c>
      <c r="H18" s="205">
        <f t="shared" si="2"/>
        <v>355</v>
      </c>
      <c r="I18" s="204">
        <f t="shared" si="3"/>
        <v>10.687022900763353</v>
      </c>
      <c r="J18" s="206">
        <f t="shared" si="4"/>
        <v>2198</v>
      </c>
      <c r="K18" s="170">
        <v>1855</v>
      </c>
      <c r="L18" s="159">
        <v>5</v>
      </c>
      <c r="Q18" s="155"/>
      <c r="R18" s="155"/>
      <c r="S18" s="155"/>
    </row>
    <row r="19" spans="1:19" ht="18" customHeight="1" thickBot="1">
      <c r="A19" s="163" t="s">
        <v>54</v>
      </c>
      <c r="B19" s="164" t="s">
        <v>145</v>
      </c>
      <c r="C19" s="165" t="s">
        <v>155</v>
      </c>
      <c r="D19" s="185">
        <f t="shared" ref="D19:F19" si="12">D30+D41</f>
        <v>9164</v>
      </c>
      <c r="E19" s="186">
        <f t="shared" si="12"/>
        <v>9181</v>
      </c>
      <c r="F19" s="187">
        <f t="shared" si="12"/>
        <v>9123</v>
      </c>
      <c r="G19" s="201">
        <f t="shared" si="1"/>
        <v>-0.18516501470428182</v>
      </c>
      <c r="H19" s="202">
        <f t="shared" si="2"/>
        <v>-17</v>
      </c>
      <c r="I19" s="201">
        <f t="shared" si="3"/>
        <v>0.63575578208923389</v>
      </c>
      <c r="J19" s="203">
        <f t="shared" si="4"/>
        <v>58</v>
      </c>
      <c r="K19" s="166">
        <v>1855</v>
      </c>
      <c r="L19" s="167">
        <v>5</v>
      </c>
      <c r="P19" s="155"/>
      <c r="Q19" s="155"/>
      <c r="R19" s="155"/>
      <c r="S19" s="155"/>
    </row>
    <row r="20" spans="1:19" s="152" customFormat="1" ht="22.5" customHeight="1" thickBot="1">
      <c r="A20" s="211" t="s">
        <v>137</v>
      </c>
      <c r="B20" s="212"/>
      <c r="C20" s="207"/>
      <c r="D20" s="143"/>
      <c r="E20" s="143"/>
      <c r="F20" s="143"/>
      <c r="G20" s="207"/>
      <c r="H20" s="207"/>
      <c r="I20" s="207"/>
      <c r="J20" s="207"/>
      <c r="K20" s="143"/>
      <c r="L20" s="156"/>
      <c r="M20" s="81"/>
      <c r="N20" s="81"/>
      <c r="P20" s="81"/>
    </row>
    <row r="21" spans="1:19" ht="18" customHeight="1">
      <c r="A21" s="171" t="s">
        <v>22</v>
      </c>
      <c r="B21" s="172" t="s">
        <v>141</v>
      </c>
      <c r="C21" s="173" t="s">
        <v>146</v>
      </c>
      <c r="D21" s="77">
        <v>19142</v>
      </c>
      <c r="E21" s="78">
        <v>19261</v>
      </c>
      <c r="F21" s="79">
        <v>18027</v>
      </c>
      <c r="G21" s="195">
        <f>IF(OR(D21=0,E21=0)," --- ",D21/E21*100-100)</f>
        <v>-0.61782877316858276</v>
      </c>
      <c r="H21" s="196">
        <f>IF(OR(D21=0,E21=0)," --- ",D21-E21)</f>
        <v>-119</v>
      </c>
      <c r="I21" s="195">
        <f>IF(OR(E21=0,F21=0)," --- ",E21/F21*100-100)</f>
        <v>6.8452876241193792</v>
      </c>
      <c r="J21" s="197">
        <f>IF(OR(E21=0,F21=0)," --- ",E21-F21)</f>
        <v>1234</v>
      </c>
      <c r="K21" s="174">
        <v>3556</v>
      </c>
      <c r="L21" s="175">
        <v>1</v>
      </c>
    </row>
    <row r="22" spans="1:19" ht="18" customHeight="1" thickBot="1">
      <c r="A22" s="176" t="s">
        <v>22</v>
      </c>
      <c r="B22" s="177" t="s">
        <v>141</v>
      </c>
      <c r="C22" s="178" t="s">
        <v>147</v>
      </c>
      <c r="D22" s="188">
        <v>9366</v>
      </c>
      <c r="E22" s="189">
        <v>9297</v>
      </c>
      <c r="F22" s="190">
        <v>8832</v>
      </c>
      <c r="G22" s="198">
        <f t="shared" ref="G22:G30" si="13">IF(OR(D22=0,E22=0)," --- ",D22/E22*100-100)</f>
        <v>0.74217489512746226</v>
      </c>
      <c r="H22" s="199">
        <f t="shared" ref="H22:H30" si="14">IF(OR(D22=0,E22=0)," --- ",D22-E22)</f>
        <v>69</v>
      </c>
      <c r="I22" s="198">
        <f t="shared" ref="I22:I30" si="15">IF(OR(E22=0,F22=0)," --- ",E22/F22*100-100)</f>
        <v>5.2649456521739069</v>
      </c>
      <c r="J22" s="200">
        <f t="shared" ref="J22:J30" si="16">IF(OR(E22=0,F22=0)," --- ",E22-F22)</f>
        <v>465</v>
      </c>
      <c r="K22" s="179">
        <v>3556</v>
      </c>
      <c r="L22" s="180">
        <v>1</v>
      </c>
    </row>
    <row r="23" spans="1:19" ht="18" customHeight="1">
      <c r="A23" s="171" t="s">
        <v>20</v>
      </c>
      <c r="B23" s="172" t="s">
        <v>142</v>
      </c>
      <c r="C23" s="173" t="s">
        <v>148</v>
      </c>
      <c r="D23" s="77">
        <v>19336</v>
      </c>
      <c r="E23" s="78">
        <v>19005</v>
      </c>
      <c r="F23" s="79">
        <v>18065</v>
      </c>
      <c r="G23" s="195">
        <f t="shared" si="13"/>
        <v>1.7416469350171013</v>
      </c>
      <c r="H23" s="196">
        <f t="shared" si="14"/>
        <v>331</v>
      </c>
      <c r="I23" s="195">
        <f t="shared" si="15"/>
        <v>5.2034320509272192</v>
      </c>
      <c r="J23" s="197">
        <f t="shared" si="16"/>
        <v>940</v>
      </c>
      <c r="K23" s="181">
        <v>2833</v>
      </c>
      <c r="L23" s="175">
        <v>2</v>
      </c>
      <c r="N23" s="152"/>
      <c r="P23" s="155"/>
    </row>
    <row r="24" spans="1:19" ht="18" customHeight="1" thickBot="1">
      <c r="A24" s="163" t="s">
        <v>20</v>
      </c>
      <c r="B24" s="164" t="s">
        <v>142</v>
      </c>
      <c r="C24" s="165" t="s">
        <v>149</v>
      </c>
      <c r="D24" s="185">
        <v>9901</v>
      </c>
      <c r="E24" s="186">
        <v>9779</v>
      </c>
      <c r="F24" s="187">
        <v>9348</v>
      </c>
      <c r="G24" s="201">
        <f t="shared" si="13"/>
        <v>1.2475713263114869</v>
      </c>
      <c r="H24" s="202">
        <f t="shared" si="14"/>
        <v>122</v>
      </c>
      <c r="I24" s="201">
        <f t="shared" si="15"/>
        <v>4.6106118955926405</v>
      </c>
      <c r="J24" s="203">
        <f t="shared" si="16"/>
        <v>431</v>
      </c>
      <c r="K24" s="182">
        <v>2833</v>
      </c>
      <c r="L24" s="183">
        <v>2</v>
      </c>
    </row>
    <row r="25" spans="1:19" ht="18" customHeight="1">
      <c r="A25" s="171" t="s">
        <v>53</v>
      </c>
      <c r="B25" s="172" t="s">
        <v>143</v>
      </c>
      <c r="C25" s="173" t="s">
        <v>150</v>
      </c>
      <c r="D25" s="77">
        <v>17834</v>
      </c>
      <c r="E25" s="78">
        <v>17973</v>
      </c>
      <c r="F25" s="79">
        <v>16438</v>
      </c>
      <c r="G25" s="195">
        <f t="shared" si="13"/>
        <v>-0.77338229566572636</v>
      </c>
      <c r="H25" s="196">
        <f t="shared" si="14"/>
        <v>-139</v>
      </c>
      <c r="I25" s="195">
        <f t="shared" si="15"/>
        <v>9.338118992578174</v>
      </c>
      <c r="J25" s="197">
        <f t="shared" si="16"/>
        <v>1535</v>
      </c>
      <c r="K25" s="174">
        <v>2063</v>
      </c>
      <c r="L25" s="175">
        <v>3</v>
      </c>
    </row>
    <row r="26" spans="1:19" ht="18" customHeight="1" thickBot="1">
      <c r="A26" s="163" t="s">
        <v>53</v>
      </c>
      <c r="B26" s="164" t="s">
        <v>143</v>
      </c>
      <c r="C26" s="165" t="s">
        <v>151</v>
      </c>
      <c r="D26" s="185">
        <v>8936</v>
      </c>
      <c r="E26" s="186">
        <v>8928</v>
      </c>
      <c r="F26" s="187">
        <v>8237</v>
      </c>
      <c r="G26" s="201">
        <f t="shared" si="13"/>
        <v>8.9605734767019385E-2</v>
      </c>
      <c r="H26" s="202">
        <f t="shared" si="14"/>
        <v>8</v>
      </c>
      <c r="I26" s="201">
        <f t="shared" si="15"/>
        <v>8.3889765691392455</v>
      </c>
      <c r="J26" s="203">
        <f t="shared" si="16"/>
        <v>691</v>
      </c>
      <c r="K26" s="184">
        <v>2063</v>
      </c>
      <c r="L26" s="183">
        <v>3</v>
      </c>
    </row>
    <row r="27" spans="1:19" ht="18" customHeight="1">
      <c r="A27" s="171" t="s">
        <v>21</v>
      </c>
      <c r="B27" s="172" t="s">
        <v>144</v>
      </c>
      <c r="C27" s="173" t="s">
        <v>152</v>
      </c>
      <c r="D27" s="77">
        <v>19215</v>
      </c>
      <c r="E27" s="78">
        <v>19073</v>
      </c>
      <c r="F27" s="79">
        <v>18085</v>
      </c>
      <c r="G27" s="195">
        <f t="shared" si="13"/>
        <v>0.74450794316574331</v>
      </c>
      <c r="H27" s="196">
        <f t="shared" si="14"/>
        <v>142</v>
      </c>
      <c r="I27" s="195">
        <f t="shared" si="15"/>
        <v>5.463090959358567</v>
      </c>
      <c r="J27" s="197">
        <f t="shared" si="16"/>
        <v>988</v>
      </c>
      <c r="K27" s="181">
        <v>2033</v>
      </c>
      <c r="L27" s="175">
        <v>4</v>
      </c>
      <c r="P27" s="155"/>
    </row>
    <row r="28" spans="1:19" ht="18" customHeight="1" thickBot="1">
      <c r="A28" s="163" t="s">
        <v>21</v>
      </c>
      <c r="B28" s="164" t="s">
        <v>144</v>
      </c>
      <c r="C28" s="165" t="s">
        <v>153</v>
      </c>
      <c r="D28" s="185">
        <v>10549</v>
      </c>
      <c r="E28" s="186">
        <v>10692</v>
      </c>
      <c r="F28" s="187">
        <v>9409</v>
      </c>
      <c r="G28" s="201">
        <f t="shared" si="13"/>
        <v>-1.3374485596707899</v>
      </c>
      <c r="H28" s="202">
        <f t="shared" si="14"/>
        <v>-143</v>
      </c>
      <c r="I28" s="201">
        <f t="shared" si="15"/>
        <v>13.635880539908612</v>
      </c>
      <c r="J28" s="203">
        <f t="shared" si="16"/>
        <v>1283</v>
      </c>
      <c r="K28" s="182">
        <v>2033</v>
      </c>
      <c r="L28" s="183">
        <v>4</v>
      </c>
    </row>
    <row r="29" spans="1:19" ht="18" customHeight="1">
      <c r="A29" s="76" t="s">
        <v>54</v>
      </c>
      <c r="B29" s="161" t="s">
        <v>145</v>
      </c>
      <c r="C29" s="162" t="s">
        <v>154</v>
      </c>
      <c r="D29" s="191">
        <v>20202</v>
      </c>
      <c r="E29" s="192">
        <v>19772</v>
      </c>
      <c r="F29" s="193">
        <v>17967</v>
      </c>
      <c r="G29" s="204">
        <f t="shared" si="13"/>
        <v>2.1747926360509808</v>
      </c>
      <c r="H29" s="205">
        <f t="shared" si="14"/>
        <v>430</v>
      </c>
      <c r="I29" s="204">
        <f t="shared" si="15"/>
        <v>10.046195803417362</v>
      </c>
      <c r="J29" s="206">
        <f t="shared" si="16"/>
        <v>1805</v>
      </c>
      <c r="K29" s="170">
        <v>1855</v>
      </c>
      <c r="L29" s="159">
        <v>5</v>
      </c>
    </row>
    <row r="30" spans="1:19" ht="18" customHeight="1" thickBot="1">
      <c r="A30" s="163" t="s">
        <v>54</v>
      </c>
      <c r="B30" s="164" t="s">
        <v>145</v>
      </c>
      <c r="C30" s="165" t="s">
        <v>155</v>
      </c>
      <c r="D30" s="185">
        <v>5999</v>
      </c>
      <c r="E30" s="186">
        <v>5931</v>
      </c>
      <c r="F30" s="187">
        <v>6281</v>
      </c>
      <c r="G30" s="201">
        <f t="shared" si="13"/>
        <v>1.1465182937110114</v>
      </c>
      <c r="H30" s="202">
        <f t="shared" si="14"/>
        <v>68</v>
      </c>
      <c r="I30" s="201">
        <f t="shared" si="15"/>
        <v>-5.5723610889985622</v>
      </c>
      <c r="J30" s="203">
        <f t="shared" si="16"/>
        <v>-350</v>
      </c>
      <c r="K30" s="166">
        <v>1855</v>
      </c>
      <c r="L30" s="167">
        <v>5</v>
      </c>
    </row>
    <row r="31" spans="1:19" s="152" customFormat="1" ht="22.5" customHeight="1" thickBot="1">
      <c r="A31" s="213" t="s">
        <v>138</v>
      </c>
      <c r="B31" s="214"/>
      <c r="C31" s="208"/>
      <c r="D31" s="168"/>
      <c r="E31" s="168"/>
      <c r="F31" s="168"/>
      <c r="G31" s="208"/>
      <c r="H31" s="208"/>
      <c r="I31" s="208"/>
      <c r="J31" s="208"/>
      <c r="K31" s="168"/>
      <c r="L31" s="169"/>
      <c r="M31" s="81"/>
    </row>
    <row r="32" spans="1:19" ht="18" customHeight="1">
      <c r="A32" s="171" t="s">
        <v>22</v>
      </c>
      <c r="B32" s="172" t="s">
        <v>141</v>
      </c>
      <c r="C32" s="173" t="s">
        <v>146</v>
      </c>
      <c r="D32" s="77">
        <v>2761</v>
      </c>
      <c r="E32" s="78">
        <v>2857</v>
      </c>
      <c r="F32" s="79">
        <v>2492</v>
      </c>
      <c r="G32" s="195">
        <f>IF(OR(D32=0,E32=0)," --- ",D32/E32*100-100)</f>
        <v>-3.3601680084004215</v>
      </c>
      <c r="H32" s="196">
        <f>IF(OR(D32=0,E32=0)," --- ",D32-E32)</f>
        <v>-96</v>
      </c>
      <c r="I32" s="195">
        <f>IF(OR(E32=0,F32=0)," --- ",E32/F32*100-100)</f>
        <v>14.646869983948648</v>
      </c>
      <c r="J32" s="197">
        <f>IF(OR(E32=0,F32=0)," --- ",E32-F32)</f>
        <v>365</v>
      </c>
      <c r="K32" s="174">
        <v>3556</v>
      </c>
      <c r="L32" s="175">
        <v>1</v>
      </c>
    </row>
    <row r="33" spans="1:16" ht="18" customHeight="1" thickBot="1">
      <c r="A33" s="176" t="s">
        <v>22</v>
      </c>
      <c r="B33" s="177" t="s">
        <v>141</v>
      </c>
      <c r="C33" s="178" t="s">
        <v>147</v>
      </c>
      <c r="D33" s="188">
        <v>4222</v>
      </c>
      <c r="E33" s="189">
        <v>4586</v>
      </c>
      <c r="F33" s="190">
        <v>4129</v>
      </c>
      <c r="G33" s="198">
        <f t="shared" ref="G33:G41" si="17">IF(OR(D33=0,E33=0)," --- ",D33/E33*100-100)</f>
        <v>-7.9372001744439586</v>
      </c>
      <c r="H33" s="199">
        <f t="shared" ref="H33:H41" si="18">IF(OR(D33=0,E33=0)," --- ",D33-E33)</f>
        <v>-364</v>
      </c>
      <c r="I33" s="198">
        <f t="shared" ref="I33:I41" si="19">IF(OR(E33=0,F33=0)," --- ",E33/F33*100-100)</f>
        <v>11.068055219181389</v>
      </c>
      <c r="J33" s="200">
        <f t="shared" ref="J33:J41" si="20">IF(OR(E33=0,F33=0)," --- ",E33-F33)</f>
        <v>457</v>
      </c>
      <c r="K33" s="179">
        <v>3556</v>
      </c>
      <c r="L33" s="180">
        <v>1</v>
      </c>
    </row>
    <row r="34" spans="1:16" ht="18" customHeight="1">
      <c r="A34" s="171" t="s">
        <v>20</v>
      </c>
      <c r="B34" s="172" t="s">
        <v>142</v>
      </c>
      <c r="C34" s="173" t="s">
        <v>148</v>
      </c>
      <c r="D34" s="77">
        <v>2828</v>
      </c>
      <c r="E34" s="78">
        <v>2895</v>
      </c>
      <c r="F34" s="79">
        <v>2521</v>
      </c>
      <c r="G34" s="195">
        <f t="shared" si="17"/>
        <v>-2.3143350604490536</v>
      </c>
      <c r="H34" s="196">
        <f t="shared" si="18"/>
        <v>-67</v>
      </c>
      <c r="I34" s="195">
        <f t="shared" si="19"/>
        <v>14.83538278460928</v>
      </c>
      <c r="J34" s="197">
        <f t="shared" si="20"/>
        <v>374</v>
      </c>
      <c r="K34" s="181">
        <v>2833</v>
      </c>
      <c r="L34" s="175">
        <v>2</v>
      </c>
      <c r="O34" s="155"/>
      <c r="P34" s="155"/>
    </row>
    <row r="35" spans="1:16" ht="18" customHeight="1" thickBot="1">
      <c r="A35" s="163" t="s">
        <v>20</v>
      </c>
      <c r="B35" s="164" t="s">
        <v>142</v>
      </c>
      <c r="C35" s="165" t="s">
        <v>149</v>
      </c>
      <c r="D35" s="185">
        <v>4461</v>
      </c>
      <c r="E35" s="186">
        <v>4739</v>
      </c>
      <c r="F35" s="187">
        <v>4155</v>
      </c>
      <c r="G35" s="201">
        <f t="shared" si="17"/>
        <v>-5.8662165013715963</v>
      </c>
      <c r="H35" s="202">
        <f t="shared" si="18"/>
        <v>-278</v>
      </c>
      <c r="I35" s="201">
        <f t="shared" si="19"/>
        <v>14.055354993983158</v>
      </c>
      <c r="J35" s="203">
        <f t="shared" si="20"/>
        <v>584</v>
      </c>
      <c r="K35" s="182">
        <v>2833</v>
      </c>
      <c r="L35" s="183">
        <v>2</v>
      </c>
      <c r="O35" s="155"/>
      <c r="P35" s="155"/>
    </row>
    <row r="36" spans="1:16" ht="18" customHeight="1">
      <c r="A36" s="171" t="s">
        <v>53</v>
      </c>
      <c r="B36" s="172" t="s">
        <v>143</v>
      </c>
      <c r="C36" s="173" t="s">
        <v>150</v>
      </c>
      <c r="D36" s="77">
        <v>2816</v>
      </c>
      <c r="E36" s="78">
        <v>2894</v>
      </c>
      <c r="F36" s="79">
        <v>2518</v>
      </c>
      <c r="G36" s="195">
        <f t="shared" si="17"/>
        <v>-2.6952315134761591</v>
      </c>
      <c r="H36" s="196">
        <f t="shared" si="18"/>
        <v>-78</v>
      </c>
      <c r="I36" s="195">
        <f t="shared" si="19"/>
        <v>14.932486100079416</v>
      </c>
      <c r="J36" s="197">
        <f t="shared" si="20"/>
        <v>376</v>
      </c>
      <c r="K36" s="174">
        <v>2063</v>
      </c>
      <c r="L36" s="175">
        <v>3</v>
      </c>
      <c r="O36" s="155"/>
      <c r="P36" s="155"/>
    </row>
    <row r="37" spans="1:16" ht="18" customHeight="1" thickBot="1">
      <c r="A37" s="163" t="s">
        <v>53</v>
      </c>
      <c r="B37" s="164" t="s">
        <v>143</v>
      </c>
      <c r="C37" s="165" t="s">
        <v>151</v>
      </c>
      <c r="D37" s="185">
        <v>4362</v>
      </c>
      <c r="E37" s="186">
        <v>4638</v>
      </c>
      <c r="F37" s="187">
        <v>4228</v>
      </c>
      <c r="G37" s="201">
        <f t="shared" si="17"/>
        <v>-5.9508408796895225</v>
      </c>
      <c r="H37" s="202">
        <f t="shared" si="18"/>
        <v>-276</v>
      </c>
      <c r="I37" s="201">
        <f t="shared" si="19"/>
        <v>9.6972563859981022</v>
      </c>
      <c r="J37" s="203">
        <f t="shared" si="20"/>
        <v>410</v>
      </c>
      <c r="K37" s="184">
        <v>2063</v>
      </c>
      <c r="L37" s="183">
        <v>3</v>
      </c>
      <c r="O37" s="155"/>
      <c r="P37" s="155"/>
    </row>
    <row r="38" spans="1:16" ht="18" customHeight="1">
      <c r="A38" s="171" t="s">
        <v>21</v>
      </c>
      <c r="B38" s="172" t="s">
        <v>144</v>
      </c>
      <c r="C38" s="173" t="s">
        <v>152</v>
      </c>
      <c r="D38" s="77">
        <v>3060</v>
      </c>
      <c r="E38" s="78">
        <v>3154</v>
      </c>
      <c r="F38" s="79">
        <v>2732</v>
      </c>
      <c r="G38" s="195">
        <f t="shared" si="17"/>
        <v>-2.9803424223208594</v>
      </c>
      <c r="H38" s="196">
        <f t="shared" si="18"/>
        <v>-94</v>
      </c>
      <c r="I38" s="195">
        <f t="shared" si="19"/>
        <v>15.446559297218158</v>
      </c>
      <c r="J38" s="197">
        <f t="shared" si="20"/>
        <v>422</v>
      </c>
      <c r="K38" s="181">
        <v>2033</v>
      </c>
      <c r="L38" s="175">
        <v>4</v>
      </c>
      <c r="O38" s="155"/>
      <c r="P38" s="155"/>
    </row>
    <row r="39" spans="1:16" ht="18" customHeight="1" thickBot="1">
      <c r="A39" s="163" t="s">
        <v>21</v>
      </c>
      <c r="B39" s="164" t="s">
        <v>144</v>
      </c>
      <c r="C39" s="165" t="s">
        <v>153</v>
      </c>
      <c r="D39" s="185">
        <v>4540</v>
      </c>
      <c r="E39" s="186">
        <v>4795</v>
      </c>
      <c r="F39" s="187">
        <v>4055</v>
      </c>
      <c r="G39" s="201">
        <f t="shared" si="17"/>
        <v>-5.3180396246089714</v>
      </c>
      <c r="H39" s="202">
        <f t="shared" si="18"/>
        <v>-255</v>
      </c>
      <c r="I39" s="201">
        <f t="shared" si="19"/>
        <v>18.24907521578298</v>
      </c>
      <c r="J39" s="203">
        <f t="shared" si="20"/>
        <v>740</v>
      </c>
      <c r="K39" s="182">
        <v>2033</v>
      </c>
      <c r="L39" s="183">
        <v>4</v>
      </c>
      <c r="O39" s="155"/>
      <c r="P39" s="155"/>
    </row>
    <row r="40" spans="1:16" ht="18" customHeight="1">
      <c r="A40" s="76" t="s">
        <v>54</v>
      </c>
      <c r="B40" s="161" t="s">
        <v>145</v>
      </c>
      <c r="C40" s="162" t="s">
        <v>154</v>
      </c>
      <c r="D40" s="191">
        <v>2918</v>
      </c>
      <c r="E40" s="192">
        <v>2993</v>
      </c>
      <c r="F40" s="193">
        <v>2600</v>
      </c>
      <c r="G40" s="204">
        <f t="shared" si="17"/>
        <v>-2.5058469762779794</v>
      </c>
      <c r="H40" s="205">
        <f t="shared" si="18"/>
        <v>-75</v>
      </c>
      <c r="I40" s="204">
        <f t="shared" si="19"/>
        <v>15.115384615384613</v>
      </c>
      <c r="J40" s="206">
        <f t="shared" si="20"/>
        <v>393</v>
      </c>
      <c r="K40" s="170">
        <v>1855</v>
      </c>
      <c r="L40" s="159">
        <v>5</v>
      </c>
      <c r="N40" s="155"/>
      <c r="O40" s="155"/>
      <c r="P40" s="155"/>
    </row>
    <row r="41" spans="1:16" ht="18" customHeight="1" thickBot="1">
      <c r="A41" s="163" t="s">
        <v>54</v>
      </c>
      <c r="B41" s="164" t="s">
        <v>145</v>
      </c>
      <c r="C41" s="165" t="s">
        <v>155</v>
      </c>
      <c r="D41" s="185">
        <v>3165</v>
      </c>
      <c r="E41" s="186">
        <v>3250</v>
      </c>
      <c r="F41" s="187">
        <v>2842</v>
      </c>
      <c r="G41" s="201">
        <f t="shared" si="17"/>
        <v>-2.6153846153846132</v>
      </c>
      <c r="H41" s="202">
        <f t="shared" si="18"/>
        <v>-85</v>
      </c>
      <c r="I41" s="201">
        <f t="shared" si="19"/>
        <v>14.356087262491201</v>
      </c>
      <c r="J41" s="203">
        <f t="shared" si="20"/>
        <v>408</v>
      </c>
      <c r="K41" s="166">
        <v>1855</v>
      </c>
      <c r="L41" s="167">
        <v>5</v>
      </c>
      <c r="N41" s="155"/>
      <c r="O41" s="155"/>
      <c r="P41" s="155"/>
    </row>
    <row r="42" spans="1:16" ht="15">
      <c r="A42" s="160" t="s">
        <v>140</v>
      </c>
    </row>
    <row r="43" spans="1:16" ht="6.75" customHeight="1">
      <c r="E43" s="155"/>
      <c r="F43" s="155"/>
    </row>
    <row r="44" spans="1:16">
      <c r="L44" s="215" t="s">
        <v>157</v>
      </c>
    </row>
    <row r="84" spans="12:12" ht="3.75" customHeight="1"/>
    <row r="85" spans="12:12">
      <c r="L85" s="157"/>
    </row>
    <row r="125" spans="12:12" ht="3.75" customHeight="1"/>
    <row r="126" spans="12:12">
      <c r="L126" s="157"/>
    </row>
  </sheetData>
  <mergeCells count="8">
    <mergeCell ref="A2:L2"/>
    <mergeCell ref="A7:A8"/>
    <mergeCell ref="B7:B8"/>
    <mergeCell ref="C7:C8"/>
    <mergeCell ref="D7:F7"/>
    <mergeCell ref="G7:H7"/>
    <mergeCell ref="I7:J7"/>
    <mergeCell ref="K7:L8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50"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OBSAH</vt:lpstr>
      <vt:lpstr>2345L001 Mechanik seřizovač</vt:lpstr>
      <vt:lpstr>2641L01 Mechanik elektrotechnik</vt:lpstr>
      <vt:lpstr>2643L001 Mechanik elektronik</vt:lpstr>
      <vt:lpstr>3941L01 Autotronik</vt:lpstr>
      <vt:lpstr>6641L008 Obchodník</vt:lpstr>
      <vt:lpstr>Souhrn</vt:lpstr>
      <vt:lpstr>'2345L001 Mechanik seřizovač'!Oblast_tisku</vt:lpstr>
      <vt:lpstr>'2641L01 Mechanik elektrotechnik'!Oblast_tisku</vt:lpstr>
      <vt:lpstr>'2643L001 Mechanik elektronik'!Oblast_tisku</vt:lpstr>
      <vt:lpstr>'3941L01 Autotronik'!Oblast_tisku</vt:lpstr>
      <vt:lpstr>'6641L008 Obchodník'!Oblast_tisku</vt:lpstr>
      <vt:lpstr>OBSAH!Oblast_tisku</vt:lpstr>
      <vt:lpstr>Souhrn!Oblast_tisku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Your User Name</cp:lastModifiedBy>
  <cp:lastPrinted>2011-07-13T08:19:10Z</cp:lastPrinted>
  <dcterms:created xsi:type="dcterms:W3CDTF">1997-01-24T11:07:25Z</dcterms:created>
  <dcterms:modified xsi:type="dcterms:W3CDTF">2011-09-21T11:25:37Z</dcterms:modified>
</cp:coreProperties>
</file>