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drawings/drawing17.xml" ContentType="application/vnd.openxmlformats-officedocument.drawing+xml"/>
  <Override PartName="/xl/charts/chart78.xml" ContentType="application/vnd.openxmlformats-officedocument.drawingml.chart+xml"/>
  <Override PartName="/xl/drawings/drawing28.xml" ContentType="application/vnd.openxmlformats-officedocument.drawing+xml"/>
  <Override PartName="/xl/charts/chart89.xml" ContentType="application/vnd.openxmlformats-officedocument.drawingml.chart+xml"/>
  <Default Extension="xml" ContentType="application/xml"/>
  <Override PartName="/xl/drawings/drawing2.xml" ContentType="application/vnd.openxmlformats-officedocument.drawing+xml"/>
  <Override PartName="/xl/charts/chart49.xml" ContentType="application/vnd.openxmlformats-officedocument.drawingml.chart+xml"/>
  <Override PartName="/xl/charts/chart67.xml" ContentType="application/vnd.openxmlformats-officedocument.drawingml.chart+xml"/>
  <Override PartName="/xl/worksheets/sheet3.xml" ContentType="application/vnd.openxmlformats-officedocument.spreadsheetml.worksheet+xml"/>
  <Override PartName="/xl/charts/chart27.xml" ContentType="application/vnd.openxmlformats-officedocument.drawingml.chart+xml"/>
  <Override PartName="/xl/drawings/drawing13.xml" ContentType="application/vnd.openxmlformats-officedocument.drawing+xml"/>
  <Override PartName="/xl/charts/chart38.xml" ContentType="application/vnd.openxmlformats-officedocument.drawingml.chart+xml"/>
  <Override PartName="/xl/charts/chart56.xml" ContentType="application/vnd.openxmlformats-officedocument.drawingml.chart+xml"/>
  <Override PartName="/xl/drawings/drawing24.xml" ContentType="application/vnd.openxmlformats-officedocument.drawing+xml"/>
  <Override PartName="/xl/charts/chart74.xml" ContentType="application/vnd.openxmlformats-officedocument.drawingml.chart+xml"/>
  <Override PartName="/xl/charts/chart85.xml" ContentType="application/vnd.openxmlformats-officedocument.drawingml.chart+xml"/>
  <Override PartName="/xl/charts/chart16.xml" ContentType="application/vnd.openxmlformats-officedocument.drawingml.chart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drawings/drawing20.xml" ContentType="application/vnd.openxmlformats-officedocument.drawing+xml"/>
  <Override PartName="/xl/charts/chart63.xml" ContentType="application/vnd.openxmlformats-officedocument.drawingml.chart+xml"/>
  <Override PartName="/xl/charts/chart81.xml" ContentType="application/vnd.openxmlformats-officedocument.drawingml.chart+xml"/>
  <Override PartName="/xl/drawings/drawing31.xml" ContentType="application/vnd.openxmlformats-officedocument.drawing+xml"/>
  <Override PartName="/xl/charts/chart92.xml" ContentType="application/vnd.openxmlformats-officedocument.drawingml.char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70.xml" ContentType="application/vnd.openxmlformats-officedocument.drawingml.chart+xml"/>
  <Override PartName="/xl/worksheets/sheet18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32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29.xml" ContentType="application/vnd.openxmlformats-officedocument.drawing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drawings/drawing18.xml" ContentType="application/vnd.openxmlformats-officedocument.drawing+xml"/>
  <Override PartName="/xl/charts/chart7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drawings/drawing25.xml" ContentType="application/vnd.openxmlformats-officedocument.drawing+xml"/>
  <Override PartName="/xl/charts/chart86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drawings/drawing14.xml" ContentType="application/vnd.openxmlformats-officedocument.drawing+xml"/>
  <Override PartName="/xl/charts/chart46.xml" ContentType="application/vnd.openxmlformats-officedocument.drawingml.chart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drawings/drawing23.xml" ContentType="application/vnd.openxmlformats-officedocument.drawing+xml"/>
  <Override PartName="/xl/charts/chart75.xml" ContentType="application/vnd.openxmlformats-officedocument.drawingml.chart+xml"/>
  <Override PartName="/xl/charts/chart84.xml" ContentType="application/vnd.openxmlformats-officedocument.drawingml.chart+xml"/>
  <Override PartName="/xl/charts/chart93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harts/chart53.xml" ContentType="application/vnd.openxmlformats-officedocument.drawingml.chart+xml"/>
  <Override PartName="/xl/drawings/drawing21.xml" ContentType="application/vnd.openxmlformats-officedocument.drawing+xml"/>
  <Override PartName="/xl/charts/chart64.xml" ContentType="application/vnd.openxmlformats-officedocument.drawingml.chart+xml"/>
  <Override PartName="/xl/charts/chart73.xml" ContentType="application/vnd.openxmlformats-officedocument.drawingml.chart+xml"/>
  <Override PartName="/xl/charts/chart82.xml" ContentType="application/vnd.openxmlformats-officedocument.drawingml.chart+xml"/>
  <Override PartName="/xl/drawings/drawing30.xml" ContentType="application/vnd.openxmlformats-officedocument.drawing+xml"/>
  <Override PartName="/xl/charts/chart91.xml" ContentType="application/vnd.openxmlformats-officedocument.drawingml.char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charts/chart80.xml" ContentType="application/vnd.openxmlformats-officedocument.drawingml.char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69.xml" ContentType="application/vnd.openxmlformats-officedocument.drawingml.chart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/chart29.xml" ContentType="application/vnd.openxmlformats-officedocument.drawingml.chart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drawings/drawing26.xml" ContentType="application/vnd.openxmlformats-officedocument.drawing+xml"/>
  <Override PartName="/xl/charts/chart76.xml" ContentType="application/vnd.openxmlformats-officedocument.drawingml.chart+xml"/>
  <Override PartName="/xl/charts/chart87.xml" ContentType="application/vnd.openxmlformats-officedocument.drawingml.chart+xml"/>
  <Override PartName="/xl/charts/chart18.xml" ContentType="application/vnd.openxmlformats-officedocument.drawingml.chart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drawings/drawing22.xml" ContentType="application/vnd.openxmlformats-officedocument.drawing+xml"/>
  <Override PartName="/xl/charts/chart65.xml" ContentType="application/vnd.openxmlformats-officedocument.drawingml.chart+xml"/>
  <Override PartName="/xl/charts/chart83.xml" ContentType="application/vnd.openxmlformats-officedocument.drawingml.chart+xml"/>
  <Override PartName="/xl/worksheets/sheet1.xml" ContentType="application/vnd.openxmlformats-officedocument.spreadsheetml.workshee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charts/chart90.xml" ContentType="application/vnd.openxmlformats-officedocument.drawingml.chart+xml"/>
  <Override PartName="/xl/worksheets/sheet27.xml" ContentType="application/vnd.openxmlformats-officedocument.spreadsheetml.worksheet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worksheets/sheet16.xml" ContentType="application/vnd.openxmlformats-officedocument.spreadsheetml.workshee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23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30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59.xml" ContentType="application/vnd.openxmlformats-officedocument.drawingml.chart+xml"/>
  <Override PartName="/xl/drawings/drawing27.xml" ContentType="application/vnd.openxmlformats-officedocument.drawing+xml"/>
  <Override PartName="/xl/charts/chart88.xml" ContentType="application/vnd.openxmlformats-officedocument.drawingml.chart+xml"/>
  <Override PartName="/xl/drawings/drawing16.xml" ContentType="application/vnd.openxmlformats-officedocument.drawing+xml"/>
  <Override PartName="/xl/charts/chart48.xml" ContentType="application/vnd.openxmlformats-officedocument.drawingml.chart+xml"/>
  <Override PartName="/xl/charts/chart77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135" windowWidth="9420" windowHeight="4500" tabRatio="909"/>
  </bookViews>
  <sheets>
    <sheet name="OBSAH" sheetId="35" r:id="rId1"/>
    <sheet name="1" sheetId="89" r:id="rId2"/>
    <sheet name="2" sheetId="91" r:id="rId3"/>
    <sheet name="3" sheetId="92" r:id="rId4"/>
    <sheet name="4" sheetId="93" r:id="rId5"/>
    <sheet name="5" sheetId="94" r:id="rId6"/>
    <sheet name="6" sheetId="95" r:id="rId7"/>
    <sheet name="7" sheetId="96" r:id="rId8"/>
    <sheet name="8" sheetId="97" r:id="rId9"/>
    <sheet name="9" sheetId="98" r:id="rId10"/>
    <sheet name="10" sheetId="99" r:id="rId11"/>
    <sheet name="11" sheetId="100" r:id="rId12"/>
    <sheet name="12" sheetId="101" r:id="rId13"/>
    <sheet name="13" sheetId="102" r:id="rId14"/>
    <sheet name="14" sheetId="103" r:id="rId15"/>
    <sheet name="15" sheetId="104" r:id="rId16"/>
    <sheet name="16" sheetId="105" r:id="rId17"/>
    <sheet name="17" sheetId="106" r:id="rId18"/>
    <sheet name="18" sheetId="107" r:id="rId19"/>
    <sheet name="19" sheetId="108" r:id="rId20"/>
    <sheet name="20" sheetId="109" r:id="rId21"/>
    <sheet name="21" sheetId="110" r:id="rId22"/>
    <sheet name="22" sheetId="111" r:id="rId23"/>
    <sheet name="23" sheetId="112" r:id="rId24"/>
    <sheet name="24" sheetId="113" r:id="rId25"/>
    <sheet name="25" sheetId="114" r:id="rId26"/>
    <sheet name="26" sheetId="115" r:id="rId27"/>
    <sheet name="27" sheetId="116" r:id="rId28"/>
    <sheet name="28" sheetId="117" r:id="rId29"/>
    <sheet name="29" sheetId="118" r:id="rId30"/>
    <sheet name="30" sheetId="119" r:id="rId31"/>
    <sheet name="Souhrn 30 nejobsazenějších obor" sheetId="88" r:id="rId32"/>
  </sheets>
  <definedNames>
    <definedName name="_xlnm.Print_Area" localSheetId="1">'1'!$A$1:$P$197</definedName>
    <definedName name="_xlnm.Print_Area" localSheetId="10">'10'!$A$1:$P$197</definedName>
    <definedName name="_xlnm.Print_Area" localSheetId="11">'11'!$A$1:$P$197</definedName>
    <definedName name="_xlnm.Print_Area" localSheetId="12">'12'!$A$1:$P$197</definedName>
    <definedName name="_xlnm.Print_Area" localSheetId="13">'13'!$A$1:$P$197</definedName>
    <definedName name="_xlnm.Print_Area" localSheetId="14">'14'!$A$1:$P$197</definedName>
    <definedName name="_xlnm.Print_Area" localSheetId="15">'15'!$A$1:$P$197</definedName>
    <definedName name="_xlnm.Print_Area" localSheetId="16">'16'!$A$1:$P$197</definedName>
    <definedName name="_xlnm.Print_Area" localSheetId="17">'17'!$A$1:$P$197</definedName>
    <definedName name="_xlnm.Print_Area" localSheetId="18">'18'!$A$1:$P$197</definedName>
    <definedName name="_xlnm.Print_Area" localSheetId="19">'19'!$A$1:$P$197</definedName>
    <definedName name="_xlnm.Print_Area" localSheetId="2">'2'!$A$1:$P$197</definedName>
    <definedName name="_xlnm.Print_Area" localSheetId="20">'20'!$A$1:$P$197</definedName>
    <definedName name="_xlnm.Print_Area" localSheetId="21">'21'!$A$1:$P$197</definedName>
    <definedName name="_xlnm.Print_Area" localSheetId="22">'22'!$A$1:$P$197</definedName>
    <definedName name="_xlnm.Print_Area" localSheetId="23">'23'!$A$1:$P$197</definedName>
    <definedName name="_xlnm.Print_Area" localSheetId="24">'24'!$A$1:$P$197</definedName>
    <definedName name="_xlnm.Print_Area" localSheetId="25">'25'!$A$1:$P$197</definedName>
    <definedName name="_xlnm.Print_Area" localSheetId="26">'26'!$A$1:$P$197</definedName>
    <definedName name="_xlnm.Print_Area" localSheetId="27">'27'!$A$1:$P$197</definedName>
    <definedName name="_xlnm.Print_Area" localSheetId="28">'28'!$A$1:$P$197</definedName>
    <definedName name="_xlnm.Print_Area" localSheetId="29">'29'!$A$1:$P$197</definedName>
    <definedName name="_xlnm.Print_Area" localSheetId="3">'3'!$A$1:$P$197</definedName>
    <definedName name="_xlnm.Print_Area" localSheetId="30">'30'!$A$1:$P$197</definedName>
    <definedName name="_xlnm.Print_Area" localSheetId="4">'4'!$A$1:$P$197</definedName>
    <definedName name="_xlnm.Print_Area" localSheetId="5">'5'!$A$1:$P$197</definedName>
    <definedName name="_xlnm.Print_Area" localSheetId="6">'6'!$A$1:$P$197</definedName>
    <definedName name="_xlnm.Print_Area" localSheetId="7">'7'!$A$1:$P$197</definedName>
    <definedName name="_xlnm.Print_Area" localSheetId="8">'8'!$A$1:$P$197</definedName>
    <definedName name="_xlnm.Print_Area" localSheetId="9">'9'!$A$1:$P$197</definedName>
    <definedName name="_xlnm.Print_Area" localSheetId="0">OBSAH!$A$1:$E$47</definedName>
    <definedName name="_xlnm.Print_Area" localSheetId="31">'Souhrn 30 nejobsazenějších obor'!$A$1:$L$225</definedName>
  </definedNames>
  <calcPr calcId="125725"/>
</workbook>
</file>

<file path=xl/calcChain.xml><?xml version="1.0" encoding="utf-8"?>
<calcChain xmlns="http://schemas.openxmlformats.org/spreadsheetml/2006/main">
  <c r="D10" i="88"/>
  <c r="K31" i="119" l="1"/>
  <c r="H31"/>
  <c r="F31"/>
  <c r="D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J29"/>
  <c r="J31" s="1"/>
  <c r="I29"/>
  <c r="I31" s="1"/>
  <c r="H29"/>
  <c r="G29"/>
  <c r="G31" s="1"/>
  <c r="F29"/>
  <c r="E29"/>
  <c r="E31" s="1"/>
  <c r="D29"/>
  <c r="C29"/>
  <c r="C31" s="1"/>
  <c r="B29"/>
  <c r="B31" s="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 s="1"/>
  <c r="I21"/>
  <c r="I101" s="1"/>
  <c r="H21"/>
  <c r="H23" s="1"/>
  <c r="G21"/>
  <c r="G101" s="1"/>
  <c r="F21"/>
  <c r="F23" s="1"/>
  <c r="E21"/>
  <c r="E101" s="1"/>
  <c r="D21"/>
  <c r="D23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B100" s="1"/>
  <c r="P12"/>
  <c r="P11"/>
  <c r="P10"/>
  <c r="P9"/>
  <c r="K31" i="118"/>
  <c r="H31"/>
  <c r="F31"/>
  <c r="D31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J29"/>
  <c r="J31" s="1"/>
  <c r="I29"/>
  <c r="I31" s="1"/>
  <c r="H29"/>
  <c r="G29"/>
  <c r="G31" s="1"/>
  <c r="F29"/>
  <c r="E29"/>
  <c r="E31" s="1"/>
  <c r="D29"/>
  <c r="C29"/>
  <c r="C31" s="1"/>
  <c r="B29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1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M31" i="117"/>
  <c r="J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L29"/>
  <c r="L31" s="1"/>
  <c r="K29"/>
  <c r="K31" s="1"/>
  <c r="J29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9" s="1"/>
  <c r="P28"/>
  <c r="P27"/>
  <c r="P26"/>
  <c r="P25"/>
  <c r="P31" s="1"/>
  <c r="M23"/>
  <c r="M37" s="1"/>
  <c r="J23"/>
  <c r="J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B101" s="1"/>
  <c r="P20"/>
  <c r="P19"/>
  <c r="P18"/>
  <c r="P17"/>
  <c r="M15"/>
  <c r="M36" s="1"/>
  <c r="J15"/>
  <c r="J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P12"/>
  <c r="P11"/>
  <c r="P10"/>
  <c r="P9"/>
  <c r="N31" i="116"/>
  <c r="K31"/>
  <c r="O30"/>
  <c r="N30"/>
  <c r="M30"/>
  <c r="L30"/>
  <c r="K30"/>
  <c r="J30"/>
  <c r="I30"/>
  <c r="H30"/>
  <c r="G30"/>
  <c r="F30"/>
  <c r="E30"/>
  <c r="D30"/>
  <c r="C30"/>
  <c r="B30"/>
  <c r="O29"/>
  <c r="O31" s="1"/>
  <c r="N29"/>
  <c r="M29"/>
  <c r="M31" s="1"/>
  <c r="L29"/>
  <c r="L31" s="1"/>
  <c r="K29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8"/>
  <c r="P27"/>
  <c r="P26"/>
  <c r="P25"/>
  <c r="N23"/>
  <c r="N37" s="1"/>
  <c r="K23"/>
  <c r="K37" s="1"/>
  <c r="O22"/>
  <c r="N22"/>
  <c r="N154" s="1"/>
  <c r="M22"/>
  <c r="L22"/>
  <c r="L151" s="1"/>
  <c r="K22"/>
  <c r="J22"/>
  <c r="J154" s="1"/>
  <c r="I22"/>
  <c r="H22"/>
  <c r="H151" s="1"/>
  <c r="G22"/>
  <c r="F22"/>
  <c r="F154" s="1"/>
  <c r="E22"/>
  <c r="D22"/>
  <c r="D151" s="1"/>
  <c r="C22"/>
  <c r="B22"/>
  <c r="B154" s="1"/>
  <c r="O21"/>
  <c r="O23" s="1"/>
  <c r="N21"/>
  <c r="N101" s="1"/>
  <c r="M21"/>
  <c r="M23" s="1"/>
  <c r="L21"/>
  <c r="L98" s="1"/>
  <c r="K21"/>
  <c r="J21"/>
  <c r="J101" s="1"/>
  <c r="I21"/>
  <c r="I23" s="1"/>
  <c r="H21"/>
  <c r="H98" s="1"/>
  <c r="G21"/>
  <c r="G23" s="1"/>
  <c r="F21"/>
  <c r="F101" s="1"/>
  <c r="E21"/>
  <c r="E23" s="1"/>
  <c r="D21"/>
  <c r="D98" s="1"/>
  <c r="C21"/>
  <c r="C23" s="1"/>
  <c r="B21"/>
  <c r="B101" s="1"/>
  <c r="P20"/>
  <c r="P19"/>
  <c r="P18"/>
  <c r="P17"/>
  <c r="N15"/>
  <c r="N36" s="1"/>
  <c r="K15"/>
  <c r="K36" s="1"/>
  <c r="O14"/>
  <c r="O150" s="1"/>
  <c r="N14"/>
  <c r="M14"/>
  <c r="M153" s="1"/>
  <c r="L14"/>
  <c r="K14"/>
  <c r="K150" s="1"/>
  <c r="J14"/>
  <c r="I14"/>
  <c r="I153" s="1"/>
  <c r="H14"/>
  <c r="G14"/>
  <c r="G150" s="1"/>
  <c r="F14"/>
  <c r="E14"/>
  <c r="E153" s="1"/>
  <c r="D14"/>
  <c r="C14"/>
  <c r="C150" s="1"/>
  <c r="B14"/>
  <c r="O13"/>
  <c r="O97" s="1"/>
  <c r="N13"/>
  <c r="M13"/>
  <c r="M100" s="1"/>
  <c r="L13"/>
  <c r="L15" s="1"/>
  <c r="K13"/>
  <c r="K97" s="1"/>
  <c r="J13"/>
  <c r="J15" s="1"/>
  <c r="I13"/>
  <c r="I100" s="1"/>
  <c r="H13"/>
  <c r="H15" s="1"/>
  <c r="G13"/>
  <c r="G97" s="1"/>
  <c r="F13"/>
  <c r="F15" s="1"/>
  <c r="E13"/>
  <c r="E100" s="1"/>
  <c r="D13"/>
  <c r="D15" s="1"/>
  <c r="C13"/>
  <c r="C97" s="1"/>
  <c r="B13"/>
  <c r="B15" s="1"/>
  <c r="P12"/>
  <c r="P11"/>
  <c r="P10"/>
  <c r="P9"/>
  <c r="J31" i="115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K31" s="1"/>
  <c r="J29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8"/>
  <c r="P27"/>
  <c r="P26"/>
  <c r="P25"/>
  <c r="J23"/>
  <c r="J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1" s="1"/>
  <c r="P20"/>
  <c r="P19"/>
  <c r="P18"/>
  <c r="P17"/>
  <c r="J15"/>
  <c r="J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O30" i="114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9" s="1"/>
  <c r="P28"/>
  <c r="P27"/>
  <c r="P26"/>
  <c r="P25"/>
  <c r="P31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B101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P13" s="1"/>
  <c r="P12"/>
  <c r="P11"/>
  <c r="P10"/>
  <c r="P9"/>
  <c r="H31" i="113"/>
  <c r="F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G29"/>
  <c r="G31" s="1"/>
  <c r="F29"/>
  <c r="E29"/>
  <c r="E31" s="1"/>
  <c r="D29"/>
  <c r="D31" s="1"/>
  <c r="C29"/>
  <c r="C31" s="1"/>
  <c r="B29"/>
  <c r="P29" s="1"/>
  <c r="P28"/>
  <c r="P27"/>
  <c r="P26"/>
  <c r="P25"/>
  <c r="P31" s="1"/>
  <c r="H23"/>
  <c r="H37" s="1"/>
  <c r="F23"/>
  <c r="F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1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B101" s="1"/>
  <c r="P20"/>
  <c r="P19"/>
  <c r="P18"/>
  <c r="P17"/>
  <c r="H15"/>
  <c r="H36" s="1"/>
  <c r="F15"/>
  <c r="F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P13" s="1"/>
  <c r="P12"/>
  <c r="P11"/>
  <c r="P10"/>
  <c r="P9"/>
  <c r="K31" i="112"/>
  <c r="J31"/>
  <c r="E31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J29"/>
  <c r="I29"/>
  <c r="I31" s="1"/>
  <c r="H29"/>
  <c r="H31" s="1"/>
  <c r="G29"/>
  <c r="G31" s="1"/>
  <c r="F29"/>
  <c r="F31" s="1"/>
  <c r="E29"/>
  <c r="D29"/>
  <c r="D31" s="1"/>
  <c r="C29"/>
  <c r="C31" s="1"/>
  <c r="B29"/>
  <c r="P28"/>
  <c r="P27"/>
  <c r="P26"/>
  <c r="P25"/>
  <c r="K23"/>
  <c r="K37" s="1"/>
  <c r="J23"/>
  <c r="J37" s="1"/>
  <c r="E23"/>
  <c r="E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1" s="1"/>
  <c r="P20"/>
  <c r="P19"/>
  <c r="P18"/>
  <c r="P17"/>
  <c r="K15"/>
  <c r="K36" s="1"/>
  <c r="J15"/>
  <c r="J36" s="1"/>
  <c r="E15"/>
  <c r="E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M31" i="111"/>
  <c r="K31"/>
  <c r="I31"/>
  <c r="H31"/>
  <c r="F31"/>
  <c r="D31"/>
  <c r="B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L29"/>
  <c r="L31" s="1"/>
  <c r="K29"/>
  <c r="J29"/>
  <c r="J31" s="1"/>
  <c r="I29"/>
  <c r="H29"/>
  <c r="G29"/>
  <c r="G31" s="1"/>
  <c r="F29"/>
  <c r="E29"/>
  <c r="E31" s="1"/>
  <c r="D29"/>
  <c r="C29"/>
  <c r="C31" s="1"/>
  <c r="B29"/>
  <c r="P29" s="1"/>
  <c r="P28"/>
  <c r="P27"/>
  <c r="P26"/>
  <c r="P25"/>
  <c r="P31" s="1"/>
  <c r="H23"/>
  <c r="H37" s="1"/>
  <c r="D23"/>
  <c r="D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B101" s="1"/>
  <c r="P20"/>
  <c r="P19"/>
  <c r="P18"/>
  <c r="P17"/>
  <c r="H15"/>
  <c r="H36" s="1"/>
  <c r="D15"/>
  <c r="D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P13" s="1"/>
  <c r="P12"/>
  <c r="P11"/>
  <c r="P10"/>
  <c r="P9"/>
  <c r="H31" i="110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G29"/>
  <c r="G31" s="1"/>
  <c r="F29"/>
  <c r="F31" s="1"/>
  <c r="E29"/>
  <c r="E31" s="1"/>
  <c r="D29"/>
  <c r="D31" s="1"/>
  <c r="C29"/>
  <c r="C31" s="1"/>
  <c r="B29"/>
  <c r="P29" s="1"/>
  <c r="P28"/>
  <c r="P27"/>
  <c r="P26"/>
  <c r="P25"/>
  <c r="P31" s="1"/>
  <c r="H23"/>
  <c r="H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1" s="1"/>
  <c r="P20"/>
  <c r="P19"/>
  <c r="P18"/>
  <c r="P17"/>
  <c r="H15"/>
  <c r="H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K31" i="109"/>
  <c r="H31"/>
  <c r="F31"/>
  <c r="E31"/>
  <c r="D31"/>
  <c r="B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J29"/>
  <c r="J31" s="1"/>
  <c r="I29"/>
  <c r="I31" s="1"/>
  <c r="H29"/>
  <c r="G29"/>
  <c r="G31" s="1"/>
  <c r="F29"/>
  <c r="E29"/>
  <c r="D29"/>
  <c r="C29"/>
  <c r="C31" s="1"/>
  <c r="B29"/>
  <c r="P29" s="1"/>
  <c r="P28"/>
  <c r="P27"/>
  <c r="P26"/>
  <c r="P25"/>
  <c r="P31" s="1"/>
  <c r="D23"/>
  <c r="D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B101" s="1"/>
  <c r="P20"/>
  <c r="P19"/>
  <c r="P18"/>
  <c r="P17"/>
  <c r="D15"/>
  <c r="D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P13" s="1"/>
  <c r="P12"/>
  <c r="P11"/>
  <c r="P10"/>
  <c r="P9"/>
  <c r="O30" i="108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9" s="1"/>
  <c r="P28"/>
  <c r="P27"/>
  <c r="P26"/>
  <c r="P25"/>
  <c r="P31" s="1"/>
  <c r="O22"/>
  <c r="N22"/>
  <c r="M22"/>
  <c r="L22"/>
  <c r="K22"/>
  <c r="J22"/>
  <c r="I22"/>
  <c r="H22"/>
  <c r="G22"/>
  <c r="F22"/>
  <c r="E22"/>
  <c r="D22"/>
  <c r="C22"/>
  <c r="B22"/>
  <c r="O21"/>
  <c r="O23" s="1"/>
  <c r="N21"/>
  <c r="N23" s="1"/>
  <c r="M21"/>
  <c r="M23" s="1"/>
  <c r="L21"/>
  <c r="L23" s="1"/>
  <c r="K21"/>
  <c r="K23" s="1"/>
  <c r="J21"/>
  <c r="J23" s="1"/>
  <c r="I21"/>
  <c r="I23" s="1"/>
  <c r="H21"/>
  <c r="H23" s="1"/>
  <c r="G21"/>
  <c r="G23" s="1"/>
  <c r="F21"/>
  <c r="F23" s="1"/>
  <c r="E21"/>
  <c r="E23" s="1"/>
  <c r="D21"/>
  <c r="D23" s="1"/>
  <c r="C21"/>
  <c r="C23" s="1"/>
  <c r="B21"/>
  <c r="B23" s="1"/>
  <c r="P20"/>
  <c r="P19"/>
  <c r="P18"/>
  <c r="P17"/>
  <c r="O14"/>
  <c r="N14"/>
  <c r="M14"/>
  <c r="L14"/>
  <c r="K14"/>
  <c r="J14"/>
  <c r="I14"/>
  <c r="H14"/>
  <c r="G14"/>
  <c r="F14"/>
  <c r="E14"/>
  <c r="D14"/>
  <c r="C14"/>
  <c r="B14"/>
  <c r="O13"/>
  <c r="O15" s="1"/>
  <c r="N13"/>
  <c r="N15" s="1"/>
  <c r="M13"/>
  <c r="M15" s="1"/>
  <c r="L13"/>
  <c r="L15" s="1"/>
  <c r="K13"/>
  <c r="K15" s="1"/>
  <c r="J13"/>
  <c r="J15" s="1"/>
  <c r="I13"/>
  <c r="I15" s="1"/>
  <c r="H13"/>
  <c r="H15" s="1"/>
  <c r="G13"/>
  <c r="G15" s="1"/>
  <c r="F13"/>
  <c r="F15" s="1"/>
  <c r="E13"/>
  <c r="E15" s="1"/>
  <c r="D13"/>
  <c r="D15" s="1"/>
  <c r="C13"/>
  <c r="C15" s="1"/>
  <c r="B13"/>
  <c r="B15" s="1"/>
  <c r="P12"/>
  <c r="P11"/>
  <c r="P10"/>
  <c r="P9"/>
  <c r="H31" i="107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G29"/>
  <c r="G31" s="1"/>
  <c r="F29"/>
  <c r="F31" s="1"/>
  <c r="E29"/>
  <c r="E31" s="1"/>
  <c r="D29"/>
  <c r="D31" s="1"/>
  <c r="C29"/>
  <c r="C31" s="1"/>
  <c r="B29"/>
  <c r="P29" s="1"/>
  <c r="P28"/>
  <c r="P27"/>
  <c r="P26"/>
  <c r="P25"/>
  <c r="P31" s="1"/>
  <c r="H23"/>
  <c r="H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B101" s="1"/>
  <c r="P20"/>
  <c r="P19"/>
  <c r="P18"/>
  <c r="P17"/>
  <c r="H15"/>
  <c r="H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P13" s="1"/>
  <c r="P12"/>
  <c r="P11"/>
  <c r="P10"/>
  <c r="P9"/>
  <c r="M31" i="106"/>
  <c r="K31"/>
  <c r="I31"/>
  <c r="H31"/>
  <c r="F31"/>
  <c r="E31"/>
  <c r="D31"/>
  <c r="B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L29"/>
  <c r="L31" s="1"/>
  <c r="K29"/>
  <c r="J29"/>
  <c r="J31" s="1"/>
  <c r="I29"/>
  <c r="H29"/>
  <c r="G29"/>
  <c r="G31" s="1"/>
  <c r="F29"/>
  <c r="E29"/>
  <c r="D29"/>
  <c r="C29"/>
  <c r="C31" s="1"/>
  <c r="B29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1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M31" i="105"/>
  <c r="H31"/>
  <c r="F31"/>
  <c r="D31"/>
  <c r="B31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L29"/>
  <c r="L31" s="1"/>
  <c r="K29"/>
  <c r="K31" s="1"/>
  <c r="J29"/>
  <c r="J31" s="1"/>
  <c r="I29"/>
  <c r="I31" s="1"/>
  <c r="H29"/>
  <c r="G29"/>
  <c r="G31" s="1"/>
  <c r="F29"/>
  <c r="E29"/>
  <c r="E31" s="1"/>
  <c r="D29"/>
  <c r="C29"/>
  <c r="C31" s="1"/>
  <c r="B29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B101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P13" s="1"/>
  <c r="P12"/>
  <c r="P11"/>
  <c r="P10"/>
  <c r="P9"/>
  <c r="O30" i="104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1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O30" i="103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B31" s="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 s="1"/>
  <c r="I21"/>
  <c r="I101" s="1"/>
  <c r="H21"/>
  <c r="H23" s="1"/>
  <c r="G21"/>
  <c r="G101" s="1"/>
  <c r="F21"/>
  <c r="F23" s="1"/>
  <c r="E21"/>
  <c r="E101" s="1"/>
  <c r="D21"/>
  <c r="D23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B100" s="1"/>
  <c r="P12"/>
  <c r="P11"/>
  <c r="P10"/>
  <c r="P9"/>
  <c r="P30" i="100"/>
  <c r="P29"/>
  <c r="P31" s="1"/>
  <c r="P30" i="99"/>
  <c r="P29"/>
  <c r="P31" s="1"/>
  <c r="P22"/>
  <c r="P21"/>
  <c r="P23" s="1"/>
  <c r="P14"/>
  <c r="P13"/>
  <c r="P15" s="1"/>
  <c r="P30" i="92"/>
  <c r="P29"/>
  <c r="P31" s="1"/>
  <c r="P30" i="93"/>
  <c r="P29"/>
  <c r="P31" s="1"/>
  <c r="P30" i="94"/>
  <c r="P29"/>
  <c r="P31" s="1"/>
  <c r="P30" i="95"/>
  <c r="P29"/>
  <c r="P31" s="1"/>
  <c r="P30" i="96"/>
  <c r="P29"/>
  <c r="P31" s="1"/>
  <c r="P30" i="97"/>
  <c r="P29"/>
  <c r="P31" s="1"/>
  <c r="P30" i="91"/>
  <c r="P29"/>
  <c r="P31" s="1"/>
  <c r="P22" i="92"/>
  <c r="P21"/>
  <c r="P23" s="1"/>
  <c r="P22" i="93"/>
  <c r="P21"/>
  <c r="P23" s="1"/>
  <c r="P22" i="94"/>
  <c r="P21"/>
  <c r="P23" s="1"/>
  <c r="P22" i="95"/>
  <c r="P21"/>
  <c r="P23" s="1"/>
  <c r="P22" i="96"/>
  <c r="P21"/>
  <c r="P23" s="1"/>
  <c r="P22" i="97"/>
  <c r="P21"/>
  <c r="P23" s="1"/>
  <c r="P22" i="91"/>
  <c r="P21"/>
  <c r="P23" s="1"/>
  <c r="P14" i="92"/>
  <c r="P13"/>
  <c r="P15" s="1"/>
  <c r="P14" i="93"/>
  <c r="P13"/>
  <c r="P15" s="1"/>
  <c r="P14" i="94"/>
  <c r="P13"/>
  <c r="P15" s="1"/>
  <c r="P14" i="95"/>
  <c r="P13"/>
  <c r="P15" s="1"/>
  <c r="P14" i="96"/>
  <c r="P13"/>
  <c r="P15" s="1"/>
  <c r="P14" i="97"/>
  <c r="P13"/>
  <c r="P15" s="1"/>
  <c r="P14" i="91"/>
  <c r="P13"/>
  <c r="P15" s="1"/>
  <c r="P30" i="89"/>
  <c r="P29"/>
  <c r="P31" s="1"/>
  <c r="P22"/>
  <c r="P21"/>
  <c r="P23" s="1"/>
  <c r="P14"/>
  <c r="P13"/>
  <c r="P15" s="1"/>
  <c r="P30" i="98"/>
  <c r="P29"/>
  <c r="P22"/>
  <c r="P21"/>
  <c r="P14"/>
  <c r="P13"/>
  <c r="B37" i="119" l="1"/>
  <c r="B34"/>
  <c r="D37"/>
  <c r="D34"/>
  <c r="F37"/>
  <c r="F34"/>
  <c r="H37"/>
  <c r="H34"/>
  <c r="J37"/>
  <c r="J34"/>
  <c r="L37"/>
  <c r="L34"/>
  <c r="N37"/>
  <c r="N34"/>
  <c r="P13"/>
  <c r="B15"/>
  <c r="D15"/>
  <c r="F15"/>
  <c r="H15"/>
  <c r="J15"/>
  <c r="L15"/>
  <c r="N15"/>
  <c r="P22"/>
  <c r="C23"/>
  <c r="E23"/>
  <c r="E36" s="1"/>
  <c r="G23"/>
  <c r="I23"/>
  <c r="I36" s="1"/>
  <c r="K23"/>
  <c r="M23"/>
  <c r="M36" s="1"/>
  <c r="O23"/>
  <c r="P29"/>
  <c r="P31" s="1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B101"/>
  <c r="D101"/>
  <c r="F101"/>
  <c r="H101"/>
  <c r="J101"/>
  <c r="L101"/>
  <c r="N101"/>
  <c r="C150"/>
  <c r="E150"/>
  <c r="G150"/>
  <c r="I150"/>
  <c r="K150"/>
  <c r="M150"/>
  <c r="O150"/>
  <c r="B151"/>
  <c r="D151"/>
  <c r="F151"/>
  <c r="H151"/>
  <c r="J151"/>
  <c r="L151"/>
  <c r="N151"/>
  <c r="P14"/>
  <c r="P2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C15" i="118"/>
  <c r="E15"/>
  <c r="G15"/>
  <c r="I15"/>
  <c r="K15"/>
  <c r="M15"/>
  <c r="O15"/>
  <c r="B15"/>
  <c r="D15"/>
  <c r="F15"/>
  <c r="H15"/>
  <c r="J15"/>
  <c r="L15"/>
  <c r="N15"/>
  <c r="C23"/>
  <c r="C36" s="1"/>
  <c r="E23"/>
  <c r="G23"/>
  <c r="G36" s="1"/>
  <c r="I23"/>
  <c r="K23"/>
  <c r="K37" s="1"/>
  <c r="M23"/>
  <c r="O23"/>
  <c r="O36" s="1"/>
  <c r="B23"/>
  <c r="B36" s="1"/>
  <c r="D23"/>
  <c r="D37" s="1"/>
  <c r="F23"/>
  <c r="F37" s="1"/>
  <c r="H23"/>
  <c r="H37" s="1"/>
  <c r="J23"/>
  <c r="J36" s="1"/>
  <c r="L23"/>
  <c r="L36" s="1"/>
  <c r="N23"/>
  <c r="N36" s="1"/>
  <c r="C37"/>
  <c r="E37"/>
  <c r="G37"/>
  <c r="I37"/>
  <c r="M37"/>
  <c r="O37"/>
  <c r="J37"/>
  <c r="N37"/>
  <c r="P29"/>
  <c r="P31" s="1"/>
  <c r="P30"/>
  <c r="B31"/>
  <c r="B37" s="1"/>
  <c r="B31" i="117"/>
  <c r="E36"/>
  <c r="C23"/>
  <c r="C36" s="1"/>
  <c r="E23"/>
  <c r="E37" s="1"/>
  <c r="G23"/>
  <c r="G37" s="1"/>
  <c r="I23"/>
  <c r="I37" s="1"/>
  <c r="K23"/>
  <c r="K37" s="1"/>
  <c r="O23"/>
  <c r="O37" s="1"/>
  <c r="C37"/>
  <c r="E34"/>
  <c r="G34"/>
  <c r="I34"/>
  <c r="K34"/>
  <c r="M34"/>
  <c r="O34"/>
  <c r="B23"/>
  <c r="B37" s="1"/>
  <c r="D23"/>
  <c r="D37" s="1"/>
  <c r="F23"/>
  <c r="F37" s="1"/>
  <c r="H23"/>
  <c r="H37" s="1"/>
  <c r="L23"/>
  <c r="L37" s="1"/>
  <c r="N23"/>
  <c r="N37" s="1"/>
  <c r="O15"/>
  <c r="O36" s="1"/>
  <c r="P13"/>
  <c r="P15" s="1"/>
  <c r="B15"/>
  <c r="B36" s="1"/>
  <c r="D15"/>
  <c r="D36" s="1"/>
  <c r="F15"/>
  <c r="F36" s="1"/>
  <c r="H15"/>
  <c r="H36" s="1"/>
  <c r="L15"/>
  <c r="L36" s="1"/>
  <c r="N15"/>
  <c r="N36" s="1"/>
  <c r="C15" i="116"/>
  <c r="E15"/>
  <c r="E36" s="1"/>
  <c r="G15"/>
  <c r="I15"/>
  <c r="I36" s="1"/>
  <c r="M15"/>
  <c r="O15"/>
  <c r="O36" s="1"/>
  <c r="C36"/>
  <c r="G36"/>
  <c r="M36"/>
  <c r="B23"/>
  <c r="B36" s="1"/>
  <c r="D23"/>
  <c r="D36" s="1"/>
  <c r="F23"/>
  <c r="F36" s="1"/>
  <c r="H23"/>
  <c r="H36" s="1"/>
  <c r="J23"/>
  <c r="J36" s="1"/>
  <c r="L23"/>
  <c r="L36" s="1"/>
  <c r="C37"/>
  <c r="E37"/>
  <c r="G37"/>
  <c r="I37"/>
  <c r="M37"/>
  <c r="O37"/>
  <c r="D34"/>
  <c r="F37"/>
  <c r="H34"/>
  <c r="J37"/>
  <c r="L34"/>
  <c r="P29"/>
  <c r="P31" s="1"/>
  <c r="P30"/>
  <c r="B31"/>
  <c r="B37" s="1"/>
  <c r="P29" i="115"/>
  <c r="P30"/>
  <c r="P31" s="1"/>
  <c r="B31"/>
  <c r="C23"/>
  <c r="C37" s="1"/>
  <c r="E23"/>
  <c r="E37" s="1"/>
  <c r="G23"/>
  <c r="G37" s="1"/>
  <c r="I23"/>
  <c r="I37" s="1"/>
  <c r="K23"/>
  <c r="K37" s="1"/>
  <c r="M23"/>
  <c r="M37" s="1"/>
  <c r="O23"/>
  <c r="O37" s="1"/>
  <c r="B23"/>
  <c r="B37" s="1"/>
  <c r="D23"/>
  <c r="D37" s="1"/>
  <c r="F23"/>
  <c r="F37" s="1"/>
  <c r="H23"/>
  <c r="H37" s="1"/>
  <c r="L23"/>
  <c r="L37" s="1"/>
  <c r="N23"/>
  <c r="N37" s="1"/>
  <c r="C15"/>
  <c r="C36" s="1"/>
  <c r="E15"/>
  <c r="E36" s="1"/>
  <c r="G15"/>
  <c r="G36" s="1"/>
  <c r="I15"/>
  <c r="I36" s="1"/>
  <c r="K15"/>
  <c r="K36" s="1"/>
  <c r="M15"/>
  <c r="M36" s="1"/>
  <c r="O15"/>
  <c r="O36" s="1"/>
  <c r="B15"/>
  <c r="B36" s="1"/>
  <c r="D15"/>
  <c r="D36" s="1"/>
  <c r="F15"/>
  <c r="F36" s="1"/>
  <c r="H15"/>
  <c r="H36" s="1"/>
  <c r="L15"/>
  <c r="L36" s="1"/>
  <c r="N15"/>
  <c r="N36" s="1"/>
  <c r="C15" i="114"/>
  <c r="E15"/>
  <c r="G15"/>
  <c r="I15"/>
  <c r="K15"/>
  <c r="M15"/>
  <c r="O15"/>
  <c r="P15"/>
  <c r="B15"/>
  <c r="D15"/>
  <c r="F15"/>
  <c r="H15"/>
  <c r="J15"/>
  <c r="L15"/>
  <c r="N15"/>
  <c r="C23"/>
  <c r="C36" s="1"/>
  <c r="E23"/>
  <c r="G23"/>
  <c r="G36" s="1"/>
  <c r="I23"/>
  <c r="K23"/>
  <c r="K36" s="1"/>
  <c r="M23"/>
  <c r="O23"/>
  <c r="O36" s="1"/>
  <c r="B23"/>
  <c r="B36" s="1"/>
  <c r="D23"/>
  <c r="D36" s="1"/>
  <c r="F23"/>
  <c r="F36" s="1"/>
  <c r="H23"/>
  <c r="H36" s="1"/>
  <c r="J23"/>
  <c r="J36" s="1"/>
  <c r="L23"/>
  <c r="L36" s="1"/>
  <c r="N23"/>
  <c r="N36" s="1"/>
  <c r="C37"/>
  <c r="E37"/>
  <c r="G37"/>
  <c r="I37"/>
  <c r="K37"/>
  <c r="M37"/>
  <c r="O37"/>
  <c r="D37"/>
  <c r="F37"/>
  <c r="H37"/>
  <c r="J37"/>
  <c r="L37"/>
  <c r="N37"/>
  <c r="B31"/>
  <c r="B37" s="1"/>
  <c r="B31" i="113"/>
  <c r="C23"/>
  <c r="C37" s="1"/>
  <c r="E23"/>
  <c r="E37" s="1"/>
  <c r="G23"/>
  <c r="G37" s="1"/>
  <c r="I23"/>
  <c r="I37" s="1"/>
  <c r="K23"/>
  <c r="K37" s="1"/>
  <c r="M23"/>
  <c r="M37" s="1"/>
  <c r="O23"/>
  <c r="O37" s="1"/>
  <c r="B23"/>
  <c r="B37" s="1"/>
  <c r="D23"/>
  <c r="D37" s="1"/>
  <c r="J23"/>
  <c r="J37" s="1"/>
  <c r="L23"/>
  <c r="L37" s="1"/>
  <c r="N23"/>
  <c r="N37" s="1"/>
  <c r="C15"/>
  <c r="E15"/>
  <c r="E36" s="1"/>
  <c r="G15"/>
  <c r="I15"/>
  <c r="I36" s="1"/>
  <c r="K15"/>
  <c r="M15"/>
  <c r="M36" s="1"/>
  <c r="O15"/>
  <c r="B15"/>
  <c r="B36" s="1"/>
  <c r="D15"/>
  <c r="D36" s="1"/>
  <c r="J15"/>
  <c r="J36" s="1"/>
  <c r="L15"/>
  <c r="L36" s="1"/>
  <c r="N15"/>
  <c r="N36" s="1"/>
  <c r="C15" i="112"/>
  <c r="G15"/>
  <c r="I15"/>
  <c r="M15"/>
  <c r="O15"/>
  <c r="B15"/>
  <c r="D15"/>
  <c r="F15"/>
  <c r="H15"/>
  <c r="L15"/>
  <c r="N15"/>
  <c r="B23"/>
  <c r="B36" s="1"/>
  <c r="D23"/>
  <c r="D36" s="1"/>
  <c r="F23"/>
  <c r="F36" s="1"/>
  <c r="H23"/>
  <c r="H36" s="1"/>
  <c r="L23"/>
  <c r="L36" s="1"/>
  <c r="N23"/>
  <c r="N36" s="1"/>
  <c r="C36"/>
  <c r="I36"/>
  <c r="O36"/>
  <c r="C23"/>
  <c r="G23"/>
  <c r="G36" s="1"/>
  <c r="I23"/>
  <c r="M23"/>
  <c r="M36" s="1"/>
  <c r="O23"/>
  <c r="C37"/>
  <c r="I37"/>
  <c r="O37"/>
  <c r="D37"/>
  <c r="F37"/>
  <c r="H37"/>
  <c r="L37"/>
  <c r="N37"/>
  <c r="P29"/>
  <c r="P31" s="1"/>
  <c r="P30"/>
  <c r="B31"/>
  <c r="B37" s="1"/>
  <c r="C23" i="111"/>
  <c r="C37" s="1"/>
  <c r="E23"/>
  <c r="E37" s="1"/>
  <c r="G23"/>
  <c r="G37" s="1"/>
  <c r="I23"/>
  <c r="I37" s="1"/>
  <c r="K23"/>
  <c r="K37" s="1"/>
  <c r="M23"/>
  <c r="M37" s="1"/>
  <c r="O23"/>
  <c r="O37" s="1"/>
  <c r="B23"/>
  <c r="B37" s="1"/>
  <c r="F23"/>
  <c r="F37" s="1"/>
  <c r="J23"/>
  <c r="J37" s="1"/>
  <c r="L23"/>
  <c r="L37" s="1"/>
  <c r="N23"/>
  <c r="N37" s="1"/>
  <c r="C15"/>
  <c r="C36" s="1"/>
  <c r="E15"/>
  <c r="E36" s="1"/>
  <c r="G15"/>
  <c r="G36" s="1"/>
  <c r="I15"/>
  <c r="I36" s="1"/>
  <c r="K15"/>
  <c r="K36" s="1"/>
  <c r="M15"/>
  <c r="M36" s="1"/>
  <c r="O15"/>
  <c r="O36" s="1"/>
  <c r="B15"/>
  <c r="B36" s="1"/>
  <c r="F15"/>
  <c r="F36" s="1"/>
  <c r="J15"/>
  <c r="J36" s="1"/>
  <c r="L15"/>
  <c r="L36" s="1"/>
  <c r="N15"/>
  <c r="N36" s="1"/>
  <c r="C15" i="110"/>
  <c r="E15"/>
  <c r="G15"/>
  <c r="I15"/>
  <c r="K15"/>
  <c r="M15"/>
  <c r="O15"/>
  <c r="B15"/>
  <c r="D15"/>
  <c r="F15"/>
  <c r="J15"/>
  <c r="L15"/>
  <c r="N15"/>
  <c r="B23"/>
  <c r="B36" s="1"/>
  <c r="D23"/>
  <c r="D36" s="1"/>
  <c r="F23"/>
  <c r="F36" s="1"/>
  <c r="J23"/>
  <c r="J36" s="1"/>
  <c r="L23"/>
  <c r="L36" s="1"/>
  <c r="N23"/>
  <c r="N36" s="1"/>
  <c r="C36"/>
  <c r="C23"/>
  <c r="E23"/>
  <c r="E36" s="1"/>
  <c r="G23"/>
  <c r="G36" s="1"/>
  <c r="I23"/>
  <c r="I36" s="1"/>
  <c r="K23"/>
  <c r="K36" s="1"/>
  <c r="M23"/>
  <c r="M36" s="1"/>
  <c r="O23"/>
  <c r="O36" s="1"/>
  <c r="C37"/>
  <c r="E37"/>
  <c r="I37"/>
  <c r="M37"/>
  <c r="D37"/>
  <c r="F37"/>
  <c r="J37"/>
  <c r="L37"/>
  <c r="N37"/>
  <c r="B31"/>
  <c r="B37" s="1"/>
  <c r="C23" i="109"/>
  <c r="C37" s="1"/>
  <c r="E23"/>
  <c r="E37" s="1"/>
  <c r="G23"/>
  <c r="G37" s="1"/>
  <c r="I23"/>
  <c r="I37" s="1"/>
  <c r="K23"/>
  <c r="K37" s="1"/>
  <c r="M23"/>
  <c r="M37" s="1"/>
  <c r="O23"/>
  <c r="O37" s="1"/>
  <c r="B23"/>
  <c r="B37" s="1"/>
  <c r="F23"/>
  <c r="F37" s="1"/>
  <c r="H23"/>
  <c r="H37" s="1"/>
  <c r="J23"/>
  <c r="J37" s="1"/>
  <c r="L23"/>
  <c r="L37" s="1"/>
  <c r="N23"/>
  <c r="N37" s="1"/>
  <c r="C15"/>
  <c r="C36" s="1"/>
  <c r="E15"/>
  <c r="E36" s="1"/>
  <c r="G15"/>
  <c r="G36" s="1"/>
  <c r="I15"/>
  <c r="I36" s="1"/>
  <c r="K15"/>
  <c r="K36" s="1"/>
  <c r="M15"/>
  <c r="M36" s="1"/>
  <c r="O15"/>
  <c r="O36" s="1"/>
  <c r="B15"/>
  <c r="B36" s="1"/>
  <c r="F15"/>
  <c r="H15"/>
  <c r="H36" s="1"/>
  <c r="J15"/>
  <c r="L15"/>
  <c r="L36" s="1"/>
  <c r="N15"/>
  <c r="C36" i="108"/>
  <c r="E36"/>
  <c r="G36"/>
  <c r="I36"/>
  <c r="K36"/>
  <c r="M36"/>
  <c r="O36"/>
  <c r="B36"/>
  <c r="D36"/>
  <c r="F36"/>
  <c r="H36"/>
  <c r="J36"/>
  <c r="L36"/>
  <c r="N36"/>
  <c r="C37"/>
  <c r="E34"/>
  <c r="G37"/>
  <c r="I34"/>
  <c r="K37"/>
  <c r="M34"/>
  <c r="O37"/>
  <c r="D37"/>
  <c r="F37"/>
  <c r="H37"/>
  <c r="J37"/>
  <c r="L37"/>
  <c r="N37"/>
  <c r="B31"/>
  <c r="B37" s="1"/>
  <c r="B31" i="107"/>
  <c r="C23"/>
  <c r="C37" s="1"/>
  <c r="E23"/>
  <c r="E37" s="1"/>
  <c r="G23"/>
  <c r="G37" s="1"/>
  <c r="I23"/>
  <c r="I37" s="1"/>
  <c r="K23"/>
  <c r="K37" s="1"/>
  <c r="M23"/>
  <c r="M37" s="1"/>
  <c r="O23"/>
  <c r="O37" s="1"/>
  <c r="B23"/>
  <c r="B37" s="1"/>
  <c r="D23"/>
  <c r="D37" s="1"/>
  <c r="F23"/>
  <c r="F37" s="1"/>
  <c r="J23"/>
  <c r="J37" s="1"/>
  <c r="L23"/>
  <c r="L37" s="1"/>
  <c r="N23"/>
  <c r="N37" s="1"/>
  <c r="C15"/>
  <c r="C36" s="1"/>
  <c r="E15"/>
  <c r="E36" s="1"/>
  <c r="G15"/>
  <c r="G36" s="1"/>
  <c r="I15"/>
  <c r="I36" s="1"/>
  <c r="K15"/>
  <c r="K36" s="1"/>
  <c r="M15"/>
  <c r="M36" s="1"/>
  <c r="O15"/>
  <c r="O36" s="1"/>
  <c r="B15"/>
  <c r="B36" s="1"/>
  <c r="D15"/>
  <c r="D36" s="1"/>
  <c r="F15"/>
  <c r="F36" s="1"/>
  <c r="J15"/>
  <c r="J36" s="1"/>
  <c r="L15"/>
  <c r="L36" s="1"/>
  <c r="N15"/>
  <c r="N36" s="1"/>
  <c r="C15" i="106"/>
  <c r="E15"/>
  <c r="G15"/>
  <c r="I15"/>
  <c r="K15"/>
  <c r="M15"/>
  <c r="O15"/>
  <c r="B15"/>
  <c r="D15"/>
  <c r="F15"/>
  <c r="H15"/>
  <c r="J15"/>
  <c r="L15"/>
  <c r="N15"/>
  <c r="C23"/>
  <c r="C36" s="1"/>
  <c r="E23"/>
  <c r="E37" s="1"/>
  <c r="G23"/>
  <c r="G36" s="1"/>
  <c r="I23"/>
  <c r="I37" s="1"/>
  <c r="K23"/>
  <c r="K37" s="1"/>
  <c r="M23"/>
  <c r="M37" s="1"/>
  <c r="O23"/>
  <c r="O36" s="1"/>
  <c r="B23"/>
  <c r="B37" s="1"/>
  <c r="D23"/>
  <c r="D37" s="1"/>
  <c r="F23"/>
  <c r="F37" s="1"/>
  <c r="H23"/>
  <c r="H37" s="1"/>
  <c r="J23"/>
  <c r="J36" s="1"/>
  <c r="L23"/>
  <c r="L36" s="1"/>
  <c r="N23"/>
  <c r="N36" s="1"/>
  <c r="C37"/>
  <c r="G37"/>
  <c r="O37"/>
  <c r="J37"/>
  <c r="L37"/>
  <c r="N37"/>
  <c r="P29"/>
  <c r="P31" s="1"/>
  <c r="P29" i="105"/>
  <c r="P30"/>
  <c r="P31" s="1"/>
  <c r="C23"/>
  <c r="C37" s="1"/>
  <c r="E23"/>
  <c r="E37" s="1"/>
  <c r="G23"/>
  <c r="G37" s="1"/>
  <c r="I23"/>
  <c r="I37" s="1"/>
  <c r="K23"/>
  <c r="K37" s="1"/>
  <c r="M23"/>
  <c r="M37" s="1"/>
  <c r="O23"/>
  <c r="O37" s="1"/>
  <c r="B23"/>
  <c r="B37" s="1"/>
  <c r="D23"/>
  <c r="D37" s="1"/>
  <c r="F23"/>
  <c r="F37" s="1"/>
  <c r="H23"/>
  <c r="H37" s="1"/>
  <c r="J23"/>
  <c r="J37" s="1"/>
  <c r="L23"/>
  <c r="L37" s="1"/>
  <c r="N23"/>
  <c r="N37" s="1"/>
  <c r="C15"/>
  <c r="C36" s="1"/>
  <c r="E15"/>
  <c r="G15"/>
  <c r="G36" s="1"/>
  <c r="I15"/>
  <c r="K15"/>
  <c r="K36" s="1"/>
  <c r="M15"/>
  <c r="O15"/>
  <c r="O36" s="1"/>
  <c r="B15"/>
  <c r="B36" s="1"/>
  <c r="D15"/>
  <c r="D36" s="1"/>
  <c r="F15"/>
  <c r="F36" s="1"/>
  <c r="H15"/>
  <c r="H36" s="1"/>
  <c r="J15"/>
  <c r="J36" s="1"/>
  <c r="L15"/>
  <c r="L36" s="1"/>
  <c r="N15"/>
  <c r="N36" s="1"/>
  <c r="C15" i="104"/>
  <c r="E15"/>
  <c r="G15"/>
  <c r="I15"/>
  <c r="K15"/>
  <c r="M15"/>
  <c r="O15"/>
  <c r="B15"/>
  <c r="D15"/>
  <c r="F15"/>
  <c r="H15"/>
  <c r="J15"/>
  <c r="L15"/>
  <c r="N15"/>
  <c r="C23"/>
  <c r="C36" s="1"/>
  <c r="E23"/>
  <c r="E36" s="1"/>
  <c r="G23"/>
  <c r="G36" s="1"/>
  <c r="I23"/>
  <c r="I36" s="1"/>
  <c r="K23"/>
  <c r="K36" s="1"/>
  <c r="M23"/>
  <c r="M36" s="1"/>
  <c r="O23"/>
  <c r="O36" s="1"/>
  <c r="B23"/>
  <c r="B36" s="1"/>
  <c r="D23"/>
  <c r="D36" s="1"/>
  <c r="F23"/>
  <c r="F36" s="1"/>
  <c r="H23"/>
  <c r="H36" s="1"/>
  <c r="J23"/>
  <c r="J36" s="1"/>
  <c r="L23"/>
  <c r="L36" s="1"/>
  <c r="N23"/>
  <c r="N36" s="1"/>
  <c r="C37"/>
  <c r="E37"/>
  <c r="G37"/>
  <c r="I37"/>
  <c r="K37"/>
  <c r="M37"/>
  <c r="O37"/>
  <c r="D37"/>
  <c r="F37"/>
  <c r="H37"/>
  <c r="J37"/>
  <c r="L37"/>
  <c r="N37"/>
  <c r="P29"/>
  <c r="P31" s="1"/>
  <c r="P30"/>
  <c r="B31"/>
  <c r="B37" s="1"/>
  <c r="P30" i="103"/>
  <c r="P101" i="112"/>
  <c r="P98"/>
  <c r="P14" i="111"/>
  <c r="P15" s="1"/>
  <c r="P21"/>
  <c r="P100" s="1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00"/>
  <c r="B150"/>
  <c r="D150"/>
  <c r="F150"/>
  <c r="H150"/>
  <c r="J150"/>
  <c r="L150"/>
  <c r="N150"/>
  <c r="C151"/>
  <c r="E151"/>
  <c r="G151"/>
  <c r="I151"/>
  <c r="K151"/>
  <c r="M151"/>
  <c r="O151"/>
  <c r="P13" i="112"/>
  <c r="P15" s="1"/>
  <c r="P22"/>
  <c r="P23" s="1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14" i="113"/>
  <c r="P15" s="1"/>
  <c r="P21"/>
  <c r="P100" s="1"/>
  <c r="D33"/>
  <c r="F33"/>
  <c r="H33"/>
  <c r="L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00"/>
  <c r="B150"/>
  <c r="D150"/>
  <c r="F150"/>
  <c r="H150"/>
  <c r="J150"/>
  <c r="L150"/>
  <c r="N150"/>
  <c r="C151"/>
  <c r="E151"/>
  <c r="G151"/>
  <c r="I151"/>
  <c r="K151"/>
  <c r="M151"/>
  <c r="O151"/>
  <c r="D154"/>
  <c r="P101" i="115"/>
  <c r="P98"/>
  <c r="P22" i="111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C150"/>
  <c r="E150"/>
  <c r="G150"/>
  <c r="I150"/>
  <c r="K150"/>
  <c r="M150"/>
  <c r="O150"/>
  <c r="B151"/>
  <c r="D151"/>
  <c r="F151"/>
  <c r="H151"/>
  <c r="J151"/>
  <c r="L151"/>
  <c r="N151"/>
  <c r="P14" i="112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22" i="113"/>
  <c r="C33"/>
  <c r="E33"/>
  <c r="G33"/>
  <c r="I33"/>
  <c r="K33"/>
  <c r="M33"/>
  <c r="O33"/>
  <c r="D34"/>
  <c r="F34"/>
  <c r="H34"/>
  <c r="L34"/>
  <c r="C97"/>
  <c r="E97"/>
  <c r="G97"/>
  <c r="I97"/>
  <c r="K97"/>
  <c r="M97"/>
  <c r="O97"/>
  <c r="B98"/>
  <c r="D98"/>
  <c r="F98"/>
  <c r="H98"/>
  <c r="J98"/>
  <c r="L98"/>
  <c r="N98"/>
  <c r="C150"/>
  <c r="E150"/>
  <c r="G150"/>
  <c r="I150"/>
  <c r="K150"/>
  <c r="M150"/>
  <c r="O150"/>
  <c r="B151"/>
  <c r="F151"/>
  <c r="H151"/>
  <c r="J151"/>
  <c r="L151"/>
  <c r="N151"/>
  <c r="B153" i="116"/>
  <c r="B150"/>
  <c r="D153"/>
  <c r="D150"/>
  <c r="F153"/>
  <c r="F150"/>
  <c r="H153"/>
  <c r="H150"/>
  <c r="J153"/>
  <c r="J150"/>
  <c r="L153"/>
  <c r="L150"/>
  <c r="N153"/>
  <c r="N150"/>
  <c r="C154"/>
  <c r="C151"/>
  <c r="E154"/>
  <c r="E151"/>
  <c r="G154"/>
  <c r="G151"/>
  <c r="I154"/>
  <c r="I151"/>
  <c r="K154"/>
  <c r="K151"/>
  <c r="M154"/>
  <c r="M151"/>
  <c r="O154"/>
  <c r="O151"/>
  <c r="C100" i="117"/>
  <c r="C97"/>
  <c r="E100"/>
  <c r="E97"/>
  <c r="G100"/>
  <c r="G97"/>
  <c r="I100"/>
  <c r="I97"/>
  <c r="K100"/>
  <c r="K97"/>
  <c r="P14" i="114"/>
  <c r="P21"/>
  <c r="P100" s="1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00"/>
  <c r="B150"/>
  <c r="D150"/>
  <c r="F150"/>
  <c r="H150"/>
  <c r="J150"/>
  <c r="L150"/>
  <c r="N150"/>
  <c r="C151"/>
  <c r="E151"/>
  <c r="G151"/>
  <c r="I151"/>
  <c r="K151"/>
  <c r="M151"/>
  <c r="O151"/>
  <c r="P13" i="115"/>
  <c r="P15" s="1"/>
  <c r="P22"/>
  <c r="P23" s="1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14" i="116"/>
  <c r="P21"/>
  <c r="P23" s="1"/>
  <c r="B33"/>
  <c r="D33"/>
  <c r="F33"/>
  <c r="H33"/>
  <c r="J33"/>
  <c r="L33"/>
  <c r="N33"/>
  <c r="C34"/>
  <c r="E34"/>
  <c r="G34"/>
  <c r="I34"/>
  <c r="K34"/>
  <c r="M34"/>
  <c r="O34"/>
  <c r="D37"/>
  <c r="H37"/>
  <c r="L37"/>
  <c r="E97"/>
  <c r="I97"/>
  <c r="M97"/>
  <c r="B98"/>
  <c r="F98"/>
  <c r="J98"/>
  <c r="N98"/>
  <c r="C100"/>
  <c r="G100"/>
  <c r="K100"/>
  <c r="O100"/>
  <c r="D101"/>
  <c r="H101"/>
  <c r="L101"/>
  <c r="E150"/>
  <c r="I150"/>
  <c r="M150"/>
  <c r="B151"/>
  <c r="F151"/>
  <c r="J151"/>
  <c r="N151"/>
  <c r="C153"/>
  <c r="G153"/>
  <c r="K153"/>
  <c r="O153"/>
  <c r="D154"/>
  <c r="H154"/>
  <c r="L154"/>
  <c r="B100"/>
  <c r="B97"/>
  <c r="D100"/>
  <c r="D97"/>
  <c r="F100"/>
  <c r="F97"/>
  <c r="H100"/>
  <c r="H97"/>
  <c r="J100"/>
  <c r="J97"/>
  <c r="L100"/>
  <c r="L97"/>
  <c r="N100"/>
  <c r="N97"/>
  <c r="C101"/>
  <c r="C98"/>
  <c r="E101"/>
  <c r="E98"/>
  <c r="G101"/>
  <c r="G98"/>
  <c r="I101"/>
  <c r="I98"/>
  <c r="K101"/>
  <c r="K98"/>
  <c r="M101"/>
  <c r="M98"/>
  <c r="O101"/>
  <c r="O98"/>
  <c r="P101" i="118"/>
  <c r="P98"/>
  <c r="P22" i="114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C150"/>
  <c r="E150"/>
  <c r="G150"/>
  <c r="I150"/>
  <c r="K150"/>
  <c r="M150"/>
  <c r="O150"/>
  <c r="B151"/>
  <c r="D151"/>
  <c r="F151"/>
  <c r="H151"/>
  <c r="J151"/>
  <c r="L151"/>
  <c r="N151"/>
  <c r="P14" i="115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3" i="116"/>
  <c r="P15" s="1"/>
  <c r="P22"/>
  <c r="C33"/>
  <c r="G33"/>
  <c r="K33"/>
  <c r="M33"/>
  <c r="O33"/>
  <c r="B34"/>
  <c r="F34"/>
  <c r="J34"/>
  <c r="N34"/>
  <c r="P14" i="117"/>
  <c r="P21"/>
  <c r="P97" s="1"/>
  <c r="B33"/>
  <c r="D33"/>
  <c r="F33"/>
  <c r="H33"/>
  <c r="J33"/>
  <c r="L33"/>
  <c r="N33"/>
  <c r="C34"/>
  <c r="B97"/>
  <c r="D97"/>
  <c r="F97"/>
  <c r="H97"/>
  <c r="J97"/>
  <c r="L97"/>
  <c r="N97"/>
  <c r="C98"/>
  <c r="E98"/>
  <c r="G98"/>
  <c r="I98"/>
  <c r="K98"/>
  <c r="M98"/>
  <c r="O98"/>
  <c r="B100"/>
  <c r="B150"/>
  <c r="D150"/>
  <c r="F150"/>
  <c r="H150"/>
  <c r="J150"/>
  <c r="L150"/>
  <c r="N150"/>
  <c r="C151"/>
  <c r="E151"/>
  <c r="G151"/>
  <c r="I151"/>
  <c r="K151"/>
  <c r="M151"/>
  <c r="O151"/>
  <c r="P13" i="118"/>
  <c r="P15" s="1"/>
  <c r="P22"/>
  <c r="P23" s="1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22" i="117"/>
  <c r="C33"/>
  <c r="E33"/>
  <c r="G33"/>
  <c r="I33"/>
  <c r="K33"/>
  <c r="M33"/>
  <c r="O33"/>
  <c r="B34"/>
  <c r="D34"/>
  <c r="F34"/>
  <c r="H34"/>
  <c r="J34"/>
  <c r="L34"/>
  <c r="N34"/>
  <c r="M97"/>
  <c r="O97"/>
  <c r="B98"/>
  <c r="D98"/>
  <c r="F98"/>
  <c r="H98"/>
  <c r="J98"/>
  <c r="L98"/>
  <c r="N98"/>
  <c r="C150"/>
  <c r="E150"/>
  <c r="G150"/>
  <c r="I150"/>
  <c r="K150"/>
  <c r="M150"/>
  <c r="O150"/>
  <c r="B151"/>
  <c r="D151"/>
  <c r="F151"/>
  <c r="H151"/>
  <c r="J151"/>
  <c r="L151"/>
  <c r="N151"/>
  <c r="P14" i="118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L100" i="108"/>
  <c r="L97"/>
  <c r="N100"/>
  <c r="N97"/>
  <c r="C153"/>
  <c r="C150"/>
  <c r="E153"/>
  <c r="E150"/>
  <c r="G153"/>
  <c r="G150"/>
  <c r="I153"/>
  <c r="I150"/>
  <c r="K153"/>
  <c r="K150"/>
  <c r="M153"/>
  <c r="M150"/>
  <c r="O153"/>
  <c r="O150"/>
  <c r="C101"/>
  <c r="C98"/>
  <c r="E101"/>
  <c r="E98"/>
  <c r="G101"/>
  <c r="G98"/>
  <c r="I101"/>
  <c r="I98"/>
  <c r="K101"/>
  <c r="K98"/>
  <c r="M101"/>
  <c r="M98"/>
  <c r="O101"/>
  <c r="O98"/>
  <c r="B154"/>
  <c r="B151"/>
  <c r="D154"/>
  <c r="D151"/>
  <c r="F154"/>
  <c r="F151"/>
  <c r="H154"/>
  <c r="H151"/>
  <c r="J154"/>
  <c r="J151"/>
  <c r="L154"/>
  <c r="L151"/>
  <c r="N154"/>
  <c r="N151"/>
  <c r="P14" i="107"/>
  <c r="P15" s="1"/>
  <c r="P21"/>
  <c r="P100" s="1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00"/>
  <c r="B150"/>
  <c r="D150"/>
  <c r="F150"/>
  <c r="H150"/>
  <c r="J150"/>
  <c r="L150"/>
  <c r="N150"/>
  <c r="C151"/>
  <c r="E151"/>
  <c r="G151"/>
  <c r="I151"/>
  <c r="K151"/>
  <c r="M151"/>
  <c r="O151"/>
  <c r="B100" i="108"/>
  <c r="D100"/>
  <c r="F100"/>
  <c r="H100"/>
  <c r="J100"/>
  <c r="P13"/>
  <c r="P15" s="1"/>
  <c r="P22"/>
  <c r="C33"/>
  <c r="E33"/>
  <c r="G33"/>
  <c r="I33"/>
  <c r="K33"/>
  <c r="M33"/>
  <c r="O33"/>
  <c r="B34"/>
  <c r="D34"/>
  <c r="F34"/>
  <c r="H34"/>
  <c r="J34"/>
  <c r="L34"/>
  <c r="N34"/>
  <c r="E37"/>
  <c r="I37"/>
  <c r="M37"/>
  <c r="B97"/>
  <c r="F97"/>
  <c r="J97"/>
  <c r="C100"/>
  <c r="C97"/>
  <c r="E100"/>
  <c r="E97"/>
  <c r="G100"/>
  <c r="G97"/>
  <c r="I100"/>
  <c r="I97"/>
  <c r="K100"/>
  <c r="K97"/>
  <c r="M100"/>
  <c r="M97"/>
  <c r="O100"/>
  <c r="O97"/>
  <c r="B153"/>
  <c r="B150"/>
  <c r="D153"/>
  <c r="D150"/>
  <c r="F153"/>
  <c r="F150"/>
  <c r="H153"/>
  <c r="H150"/>
  <c r="J153"/>
  <c r="J150"/>
  <c r="L153"/>
  <c r="L150"/>
  <c r="N153"/>
  <c r="N150"/>
  <c r="B101"/>
  <c r="B98"/>
  <c r="D101"/>
  <c r="D98"/>
  <c r="F101"/>
  <c r="F98"/>
  <c r="H101"/>
  <c r="H98"/>
  <c r="J101"/>
  <c r="J98"/>
  <c r="L101"/>
  <c r="L98"/>
  <c r="N101"/>
  <c r="N98"/>
  <c r="C154"/>
  <c r="C151"/>
  <c r="E154"/>
  <c r="E151"/>
  <c r="G154"/>
  <c r="G151"/>
  <c r="I154"/>
  <c r="I151"/>
  <c r="K154"/>
  <c r="K151"/>
  <c r="M154"/>
  <c r="M151"/>
  <c r="O154"/>
  <c r="O151"/>
  <c r="P101" i="110"/>
  <c r="P98"/>
  <c r="P22" i="107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C150"/>
  <c r="E150"/>
  <c r="G150"/>
  <c r="I150"/>
  <c r="K150"/>
  <c r="M150"/>
  <c r="O150"/>
  <c r="B151"/>
  <c r="D151"/>
  <c r="F151"/>
  <c r="H151"/>
  <c r="J151"/>
  <c r="L151"/>
  <c r="N151"/>
  <c r="P14" i="108"/>
  <c r="P21"/>
  <c r="P23" s="1"/>
  <c r="B33"/>
  <c r="D33"/>
  <c r="F33"/>
  <c r="H33"/>
  <c r="J33"/>
  <c r="L33"/>
  <c r="N33"/>
  <c r="C34"/>
  <c r="G34"/>
  <c r="K34"/>
  <c r="O34"/>
  <c r="D97"/>
  <c r="H97"/>
  <c r="P14" i="109"/>
  <c r="P15" s="1"/>
  <c r="P21"/>
  <c r="P100" s="1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00"/>
  <c r="B150"/>
  <c r="D150"/>
  <c r="F150"/>
  <c r="H150"/>
  <c r="J150"/>
  <c r="L150"/>
  <c r="N150"/>
  <c r="C151"/>
  <c r="E151"/>
  <c r="G151"/>
  <c r="I151"/>
  <c r="K151"/>
  <c r="M151"/>
  <c r="O151"/>
  <c r="P13" i="110"/>
  <c r="P15" s="1"/>
  <c r="P22"/>
  <c r="P23" s="1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22" i="109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C150"/>
  <c r="E150"/>
  <c r="G150"/>
  <c r="I150"/>
  <c r="K150"/>
  <c r="M150"/>
  <c r="O150"/>
  <c r="B151"/>
  <c r="D151"/>
  <c r="F151"/>
  <c r="H151"/>
  <c r="J151"/>
  <c r="L151"/>
  <c r="N151"/>
  <c r="P14" i="110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01" i="106"/>
  <c r="P98"/>
  <c r="P14" i="105"/>
  <c r="P15" s="1"/>
  <c r="P21"/>
  <c r="P100" s="1"/>
  <c r="B33"/>
  <c r="F33"/>
  <c r="J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00"/>
  <c r="B150"/>
  <c r="D150"/>
  <c r="F150"/>
  <c r="H150"/>
  <c r="J150"/>
  <c r="L150"/>
  <c r="N150"/>
  <c r="C151"/>
  <c r="E151"/>
  <c r="G151"/>
  <c r="I151"/>
  <c r="K151"/>
  <c r="M151"/>
  <c r="O151"/>
  <c r="P13" i="106"/>
  <c r="P15" s="1"/>
  <c r="P22"/>
  <c r="P23" s="1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22" i="105"/>
  <c r="P23" s="1"/>
  <c r="C33"/>
  <c r="E33"/>
  <c r="G33"/>
  <c r="I33"/>
  <c r="K33"/>
  <c r="M33"/>
  <c r="O33"/>
  <c r="B34"/>
  <c r="F34"/>
  <c r="J34"/>
  <c r="N34"/>
  <c r="C97"/>
  <c r="E97"/>
  <c r="G97"/>
  <c r="I97"/>
  <c r="K97"/>
  <c r="M97"/>
  <c r="O97"/>
  <c r="B98"/>
  <c r="D98"/>
  <c r="F98"/>
  <c r="H98"/>
  <c r="J98"/>
  <c r="L98"/>
  <c r="N98"/>
  <c r="C150"/>
  <c r="E150"/>
  <c r="G150"/>
  <c r="I150"/>
  <c r="K150"/>
  <c r="M150"/>
  <c r="O150"/>
  <c r="B151"/>
  <c r="D151"/>
  <c r="F151"/>
  <c r="H151"/>
  <c r="J151"/>
  <c r="L151"/>
  <c r="N151"/>
  <c r="P14" i="106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01" i="104"/>
  <c r="P98"/>
  <c r="P13"/>
  <c r="P15" s="1"/>
  <c r="P22"/>
  <c r="P23" s="1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14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B37" i="103"/>
  <c r="B34"/>
  <c r="D37"/>
  <c r="D34"/>
  <c r="F37"/>
  <c r="F34"/>
  <c r="H37"/>
  <c r="H34"/>
  <c r="J37"/>
  <c r="J34"/>
  <c r="L37"/>
  <c r="L34"/>
  <c r="N37"/>
  <c r="N34"/>
  <c r="P13"/>
  <c r="P15" s="1"/>
  <c r="B15"/>
  <c r="D15"/>
  <c r="F15"/>
  <c r="H15"/>
  <c r="J15"/>
  <c r="L15"/>
  <c r="N15"/>
  <c r="P22"/>
  <c r="C23"/>
  <c r="E23"/>
  <c r="E36" s="1"/>
  <c r="G23"/>
  <c r="I23"/>
  <c r="I36" s="1"/>
  <c r="K23"/>
  <c r="M23"/>
  <c r="M36" s="1"/>
  <c r="O23"/>
  <c r="P29"/>
  <c r="P31" s="1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B101"/>
  <c r="D101"/>
  <c r="F101"/>
  <c r="H101"/>
  <c r="J101"/>
  <c r="L101"/>
  <c r="N101"/>
  <c r="C150"/>
  <c r="E150"/>
  <c r="G150"/>
  <c r="I150"/>
  <c r="K150"/>
  <c r="M150"/>
  <c r="O150"/>
  <c r="B151"/>
  <c r="D151"/>
  <c r="F151"/>
  <c r="H151"/>
  <c r="J151"/>
  <c r="L151"/>
  <c r="N151"/>
  <c r="P14"/>
  <c r="P2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O30" i="102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9" s="1"/>
  <c r="P28"/>
  <c r="P27"/>
  <c r="P26"/>
  <c r="P25"/>
  <c r="P31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1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P12"/>
  <c r="P11"/>
  <c r="P10"/>
  <c r="P9"/>
  <c r="M31" i="101"/>
  <c r="I31"/>
  <c r="H31"/>
  <c r="D31"/>
  <c r="B31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L29"/>
  <c r="L31" s="1"/>
  <c r="K29"/>
  <c r="K31" s="1"/>
  <c r="J29"/>
  <c r="J31" s="1"/>
  <c r="I29"/>
  <c r="H29"/>
  <c r="G29"/>
  <c r="G31" s="1"/>
  <c r="F29"/>
  <c r="F31" s="1"/>
  <c r="E29"/>
  <c r="E31" s="1"/>
  <c r="D29"/>
  <c r="C29"/>
  <c r="C31" s="1"/>
  <c r="B29"/>
  <c r="P29" s="1"/>
  <c r="P28"/>
  <c r="P27"/>
  <c r="P26"/>
  <c r="P25"/>
  <c r="P31" s="1"/>
  <c r="B23"/>
  <c r="B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0"/>
  <c r="P19"/>
  <c r="P18"/>
  <c r="P17"/>
  <c r="B15"/>
  <c r="B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P13" s="1"/>
  <c r="P12"/>
  <c r="P11"/>
  <c r="P10"/>
  <c r="P9"/>
  <c r="B31" i="100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8"/>
  <c r="P27"/>
  <c r="P26"/>
  <c r="P25"/>
  <c r="B23"/>
  <c r="B37" s="1"/>
  <c r="O22"/>
  <c r="N22"/>
  <c r="M22"/>
  <c r="L22"/>
  <c r="K22"/>
  <c r="J22"/>
  <c r="I22"/>
  <c r="H22"/>
  <c r="G22"/>
  <c r="F22"/>
  <c r="E22"/>
  <c r="D22"/>
  <c r="C22"/>
  <c r="B22"/>
  <c r="P22" s="1"/>
  <c r="O21"/>
  <c r="O23" s="1"/>
  <c r="N21"/>
  <c r="N23" s="1"/>
  <c r="M21"/>
  <c r="M23" s="1"/>
  <c r="L21"/>
  <c r="L23" s="1"/>
  <c r="K21"/>
  <c r="K23" s="1"/>
  <c r="J21"/>
  <c r="J23" s="1"/>
  <c r="I21"/>
  <c r="I23" s="1"/>
  <c r="H21"/>
  <c r="H23" s="1"/>
  <c r="G21"/>
  <c r="G23" s="1"/>
  <c r="F21"/>
  <c r="F23" s="1"/>
  <c r="E21"/>
  <c r="E23" s="1"/>
  <c r="D21"/>
  <c r="D23" s="1"/>
  <c r="C21"/>
  <c r="C23" s="1"/>
  <c r="B21"/>
  <c r="P21" s="1"/>
  <c r="P20"/>
  <c r="P19"/>
  <c r="P18"/>
  <c r="P17"/>
  <c r="P23" s="1"/>
  <c r="B15"/>
  <c r="B36" s="1"/>
  <c r="O14"/>
  <c r="N14"/>
  <c r="M14"/>
  <c r="L14"/>
  <c r="K14"/>
  <c r="J14"/>
  <c r="I14"/>
  <c r="H14"/>
  <c r="G14"/>
  <c r="F14"/>
  <c r="E14"/>
  <c r="D14"/>
  <c r="C14"/>
  <c r="B14"/>
  <c r="P14" s="1"/>
  <c r="O13"/>
  <c r="O15" s="1"/>
  <c r="N13"/>
  <c r="N15" s="1"/>
  <c r="M13"/>
  <c r="M15" s="1"/>
  <c r="L13"/>
  <c r="L15" s="1"/>
  <c r="K13"/>
  <c r="K15" s="1"/>
  <c r="J13"/>
  <c r="J15" s="1"/>
  <c r="I13"/>
  <c r="I15" s="1"/>
  <c r="H13"/>
  <c r="H15" s="1"/>
  <c r="G13"/>
  <c r="G15" s="1"/>
  <c r="F13"/>
  <c r="F15" s="1"/>
  <c r="E13"/>
  <c r="E15" s="1"/>
  <c r="D13"/>
  <c r="D15" s="1"/>
  <c r="C13"/>
  <c r="C15" s="1"/>
  <c r="B13"/>
  <c r="P13" s="1"/>
  <c r="P12"/>
  <c r="P11"/>
  <c r="P10"/>
  <c r="P9"/>
  <c r="P15" s="1"/>
  <c r="N31" i="99"/>
  <c r="K31"/>
  <c r="O30"/>
  <c r="N30"/>
  <c r="M30"/>
  <c r="L30"/>
  <c r="K30"/>
  <c r="J30"/>
  <c r="I30"/>
  <c r="H30"/>
  <c r="G30"/>
  <c r="F30"/>
  <c r="E30"/>
  <c r="D30"/>
  <c r="C30"/>
  <c r="B30"/>
  <c r="O29"/>
  <c r="O31" s="1"/>
  <c r="N29"/>
  <c r="M29"/>
  <c r="M31" s="1"/>
  <c r="L29"/>
  <c r="L31" s="1"/>
  <c r="K29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8"/>
  <c r="P27"/>
  <c r="P26"/>
  <c r="P25"/>
  <c r="N23"/>
  <c r="N37" s="1"/>
  <c r="K23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23" s="1"/>
  <c r="N21"/>
  <c r="N101" s="1"/>
  <c r="M21"/>
  <c r="M23" s="1"/>
  <c r="L21"/>
  <c r="L101" s="1"/>
  <c r="K21"/>
  <c r="J21"/>
  <c r="J101" s="1"/>
  <c r="I21"/>
  <c r="I23" s="1"/>
  <c r="H21"/>
  <c r="H101" s="1"/>
  <c r="G21"/>
  <c r="G23" s="1"/>
  <c r="F21"/>
  <c r="F101" s="1"/>
  <c r="E21"/>
  <c r="E23" s="1"/>
  <c r="D21"/>
  <c r="D101" s="1"/>
  <c r="C21"/>
  <c r="C23" s="1"/>
  <c r="B21"/>
  <c r="B101" s="1"/>
  <c r="P20"/>
  <c r="P19"/>
  <c r="P18"/>
  <c r="P17"/>
  <c r="N15"/>
  <c r="K15"/>
  <c r="K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M13"/>
  <c r="M100" s="1"/>
  <c r="L13"/>
  <c r="L15" s="1"/>
  <c r="K13"/>
  <c r="K100" s="1"/>
  <c r="J13"/>
  <c r="J15" s="1"/>
  <c r="I13"/>
  <c r="I100" s="1"/>
  <c r="H13"/>
  <c r="H15" s="1"/>
  <c r="G13"/>
  <c r="G100" s="1"/>
  <c r="F13"/>
  <c r="F15" s="1"/>
  <c r="E13"/>
  <c r="E100" s="1"/>
  <c r="D13"/>
  <c r="D15" s="1"/>
  <c r="C13"/>
  <c r="C100" s="1"/>
  <c r="B13"/>
  <c r="P12"/>
  <c r="P11"/>
  <c r="P10"/>
  <c r="P9"/>
  <c r="M31" i="98"/>
  <c r="K31"/>
  <c r="H31"/>
  <c r="F31"/>
  <c r="E31"/>
  <c r="D31"/>
  <c r="B31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L29"/>
  <c r="L31" s="1"/>
  <c r="K29"/>
  <c r="J29"/>
  <c r="J31" s="1"/>
  <c r="I29"/>
  <c r="I31" s="1"/>
  <c r="H29"/>
  <c r="G29"/>
  <c r="G31" s="1"/>
  <c r="F29"/>
  <c r="E29"/>
  <c r="D29"/>
  <c r="C29"/>
  <c r="C31" s="1"/>
  <c r="B29"/>
  <c r="P28"/>
  <c r="P27"/>
  <c r="P26"/>
  <c r="P25"/>
  <c r="P31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O30" i="97"/>
  <c r="N30"/>
  <c r="M30"/>
  <c r="L30"/>
  <c r="K30"/>
  <c r="J30"/>
  <c r="I30"/>
  <c r="H30"/>
  <c r="G30"/>
  <c r="F30"/>
  <c r="E30"/>
  <c r="D30"/>
  <c r="C30"/>
  <c r="B30"/>
  <c r="O29"/>
  <c r="O31" s="1"/>
  <c r="N29"/>
  <c r="M29"/>
  <c r="M31" s="1"/>
  <c r="L29"/>
  <c r="K29"/>
  <c r="K31" s="1"/>
  <c r="J29"/>
  <c r="I29"/>
  <c r="I31" s="1"/>
  <c r="H29"/>
  <c r="G29"/>
  <c r="G31" s="1"/>
  <c r="F29"/>
  <c r="E29"/>
  <c r="E31" s="1"/>
  <c r="D29"/>
  <c r="C29"/>
  <c r="C31" s="1"/>
  <c r="B29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N21"/>
  <c r="N23" s="1"/>
  <c r="M21"/>
  <c r="L21"/>
  <c r="L23" s="1"/>
  <c r="K21"/>
  <c r="J21"/>
  <c r="J23" s="1"/>
  <c r="I21"/>
  <c r="H21"/>
  <c r="H23" s="1"/>
  <c r="G21"/>
  <c r="F21"/>
  <c r="F23" s="1"/>
  <c r="E21"/>
  <c r="D21"/>
  <c r="D23" s="1"/>
  <c r="C21"/>
  <c r="B2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P12"/>
  <c r="P11"/>
  <c r="P10"/>
  <c r="P9"/>
  <c r="N31" i="96"/>
  <c r="J31"/>
  <c r="H31"/>
  <c r="O30"/>
  <c r="N30"/>
  <c r="M30"/>
  <c r="L30"/>
  <c r="K30"/>
  <c r="J30"/>
  <c r="I30"/>
  <c r="H30"/>
  <c r="G30"/>
  <c r="F30"/>
  <c r="E30"/>
  <c r="D30"/>
  <c r="C30"/>
  <c r="B30"/>
  <c r="O29"/>
  <c r="O31" s="1"/>
  <c r="N29"/>
  <c r="M29"/>
  <c r="M31" s="1"/>
  <c r="L29"/>
  <c r="L31" s="1"/>
  <c r="K29"/>
  <c r="K31" s="1"/>
  <c r="J29"/>
  <c r="I29"/>
  <c r="I31" s="1"/>
  <c r="H29"/>
  <c r="G29"/>
  <c r="G31" s="1"/>
  <c r="F29"/>
  <c r="F31" s="1"/>
  <c r="E29"/>
  <c r="E31" s="1"/>
  <c r="D29"/>
  <c r="D31" s="1"/>
  <c r="C29"/>
  <c r="C31" s="1"/>
  <c r="B29"/>
  <c r="P28"/>
  <c r="P27"/>
  <c r="P26"/>
  <c r="P25"/>
  <c r="N23"/>
  <c r="N37" s="1"/>
  <c r="J23"/>
  <c r="J37" s="1"/>
  <c r="H23"/>
  <c r="H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0"/>
  <c r="P19"/>
  <c r="P18"/>
  <c r="P17"/>
  <c r="N15"/>
  <c r="N36" s="1"/>
  <c r="J15"/>
  <c r="J36" s="1"/>
  <c r="H15"/>
  <c r="H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J31" i="95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K31" s="1"/>
  <c r="J29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8"/>
  <c r="P27"/>
  <c r="P26"/>
  <c r="P25"/>
  <c r="J23"/>
  <c r="J37" s="1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0"/>
  <c r="P19"/>
  <c r="P18"/>
  <c r="P17"/>
  <c r="J15"/>
  <c r="J36" s="1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K31" i="94"/>
  <c r="I31"/>
  <c r="H31"/>
  <c r="D31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J29"/>
  <c r="J31" s="1"/>
  <c r="I29"/>
  <c r="H29"/>
  <c r="G29"/>
  <c r="G31" s="1"/>
  <c r="F29"/>
  <c r="F31" s="1"/>
  <c r="E29"/>
  <c r="E31" s="1"/>
  <c r="D29"/>
  <c r="C29"/>
  <c r="C31" s="1"/>
  <c r="B29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O30" i="93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K31" i="92"/>
  <c r="I31"/>
  <c r="H31"/>
  <c r="F31"/>
  <c r="E31"/>
  <c r="D31"/>
  <c r="B31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J29"/>
  <c r="J31" s="1"/>
  <c r="I29"/>
  <c r="H29"/>
  <c r="G29"/>
  <c r="G31" s="1"/>
  <c r="F29"/>
  <c r="E29"/>
  <c r="D29"/>
  <c r="C29"/>
  <c r="C31" s="1"/>
  <c r="B29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101" s="1"/>
  <c r="M21"/>
  <c r="M101" s="1"/>
  <c r="L21"/>
  <c r="L101" s="1"/>
  <c r="K21"/>
  <c r="K101" s="1"/>
  <c r="J21"/>
  <c r="J101" s="1"/>
  <c r="I21"/>
  <c r="I101" s="1"/>
  <c r="H21"/>
  <c r="H101" s="1"/>
  <c r="G21"/>
  <c r="G101" s="1"/>
  <c r="F21"/>
  <c r="F101" s="1"/>
  <c r="E21"/>
  <c r="E101" s="1"/>
  <c r="D21"/>
  <c r="D101" s="1"/>
  <c r="C21"/>
  <c r="C101" s="1"/>
  <c r="B2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00" s="1"/>
  <c r="M13"/>
  <c r="M100" s="1"/>
  <c r="L13"/>
  <c r="L100" s="1"/>
  <c r="K13"/>
  <c r="K100" s="1"/>
  <c r="J13"/>
  <c r="J100" s="1"/>
  <c r="I13"/>
  <c r="I100" s="1"/>
  <c r="H13"/>
  <c r="H100" s="1"/>
  <c r="G13"/>
  <c r="G100" s="1"/>
  <c r="F13"/>
  <c r="F100" s="1"/>
  <c r="E13"/>
  <c r="E100" s="1"/>
  <c r="D13"/>
  <c r="D100" s="1"/>
  <c r="C13"/>
  <c r="C100" s="1"/>
  <c r="B13"/>
  <c r="B100" s="1"/>
  <c r="P12"/>
  <c r="P11"/>
  <c r="P10"/>
  <c r="P9"/>
  <c r="O30" i="91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K29"/>
  <c r="K31" s="1"/>
  <c r="J29"/>
  <c r="I29"/>
  <c r="I31" s="1"/>
  <c r="H29"/>
  <c r="H31" s="1"/>
  <c r="G29"/>
  <c r="G31" s="1"/>
  <c r="F29"/>
  <c r="F31" s="1"/>
  <c r="E29"/>
  <c r="E31" s="1"/>
  <c r="D29"/>
  <c r="D31" s="1"/>
  <c r="C29"/>
  <c r="C31" s="1"/>
  <c r="B29"/>
  <c r="B31" s="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 s="1"/>
  <c r="I21"/>
  <c r="I101" s="1"/>
  <c r="H21"/>
  <c r="H23" s="1"/>
  <c r="G21"/>
  <c r="G101" s="1"/>
  <c r="F21"/>
  <c r="F23" s="1"/>
  <c r="E21"/>
  <c r="E101" s="1"/>
  <c r="D21"/>
  <c r="D23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B100" s="1"/>
  <c r="P12"/>
  <c r="P11"/>
  <c r="P10"/>
  <c r="P9"/>
  <c r="D21" i="89"/>
  <c r="D22"/>
  <c r="D23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B31" s="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154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 s="1"/>
  <c r="I21"/>
  <c r="I101" s="1"/>
  <c r="H21"/>
  <c r="H23" s="1"/>
  <c r="G21"/>
  <c r="G101" s="1"/>
  <c r="F21"/>
  <c r="F23" s="1"/>
  <c r="E21"/>
  <c r="E101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B100" s="1"/>
  <c r="P12"/>
  <c r="P11"/>
  <c r="P10"/>
  <c r="P9"/>
  <c r="F39" i="88"/>
  <c r="E39"/>
  <c r="F38"/>
  <c r="E38"/>
  <c r="F37"/>
  <c r="E37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10"/>
  <c r="P15" i="119" l="1"/>
  <c r="P153"/>
  <c r="P150"/>
  <c r="O37"/>
  <c r="O34"/>
  <c r="K37"/>
  <c r="K34"/>
  <c r="G37"/>
  <c r="G34"/>
  <c r="C37"/>
  <c r="C34"/>
  <c r="N36"/>
  <c r="N33"/>
  <c r="J36"/>
  <c r="J33"/>
  <c r="F36"/>
  <c r="F33"/>
  <c r="B36"/>
  <c r="B33"/>
  <c r="O36"/>
  <c r="K36"/>
  <c r="G36"/>
  <c r="C36"/>
  <c r="P101"/>
  <c r="P98"/>
  <c r="M37"/>
  <c r="M34"/>
  <c r="I37"/>
  <c r="I34"/>
  <c r="E37"/>
  <c r="E34"/>
  <c r="P154"/>
  <c r="P151"/>
  <c r="L36"/>
  <c r="L33"/>
  <c r="H36"/>
  <c r="H33"/>
  <c r="D36"/>
  <c r="D33"/>
  <c r="P100"/>
  <c r="P97"/>
  <c r="P23"/>
  <c r="O33"/>
  <c r="M33"/>
  <c r="K33"/>
  <c r="I33"/>
  <c r="G33"/>
  <c r="E33"/>
  <c r="C33"/>
  <c r="M36" i="118"/>
  <c r="I36"/>
  <c r="E36"/>
  <c r="P36"/>
  <c r="P33"/>
  <c r="L37"/>
  <c r="F36"/>
  <c r="K36"/>
  <c r="H36"/>
  <c r="D36"/>
  <c r="P34"/>
  <c r="P37"/>
  <c r="P23" i="117"/>
  <c r="K36"/>
  <c r="G36"/>
  <c r="I36"/>
  <c r="P33"/>
  <c r="P36"/>
  <c r="I33" i="116"/>
  <c r="E33"/>
  <c r="P36"/>
  <c r="P33"/>
  <c r="P37"/>
  <c r="P34"/>
  <c r="P34" i="115"/>
  <c r="P37"/>
  <c r="P36"/>
  <c r="P33"/>
  <c r="M36" i="114"/>
  <c r="I36"/>
  <c r="E36"/>
  <c r="P23"/>
  <c r="N34" i="113"/>
  <c r="J34"/>
  <c r="B34"/>
  <c r="N33"/>
  <c r="J33"/>
  <c r="B33"/>
  <c r="O36"/>
  <c r="K36"/>
  <c r="G36"/>
  <c r="C36"/>
  <c r="P23"/>
  <c r="P33"/>
  <c r="P33" i="112"/>
  <c r="P36"/>
  <c r="M37"/>
  <c r="G37"/>
  <c r="P37"/>
  <c r="P34"/>
  <c r="P23" i="111"/>
  <c r="P33"/>
  <c r="P33" i="110"/>
  <c r="P34"/>
  <c r="P36"/>
  <c r="P37"/>
  <c r="O37"/>
  <c r="K37"/>
  <c r="G37"/>
  <c r="N36" i="109"/>
  <c r="J36"/>
  <c r="F36"/>
  <c r="P23"/>
  <c r="P33"/>
  <c r="P36"/>
  <c r="P36" i="108"/>
  <c r="P37"/>
  <c r="P33"/>
  <c r="P34"/>
  <c r="P23" i="107"/>
  <c r="P36"/>
  <c r="P33"/>
  <c r="P33" i="106"/>
  <c r="P36"/>
  <c r="F36"/>
  <c r="B36"/>
  <c r="K36"/>
  <c r="H36"/>
  <c r="D36"/>
  <c r="M36"/>
  <c r="I36"/>
  <c r="E36"/>
  <c r="P34"/>
  <c r="P37"/>
  <c r="P37" i="105"/>
  <c r="P34"/>
  <c r="L34"/>
  <c r="H34"/>
  <c r="D34"/>
  <c r="L33"/>
  <c r="H33"/>
  <c r="D33"/>
  <c r="M36"/>
  <c r="I36"/>
  <c r="E36"/>
  <c r="P36"/>
  <c r="P33"/>
  <c r="P36" i="104"/>
  <c r="P33"/>
  <c r="P34"/>
  <c r="P37"/>
  <c r="P153" i="118"/>
  <c r="P150"/>
  <c r="P154" i="117"/>
  <c r="P151"/>
  <c r="P154" i="118"/>
  <c r="P151"/>
  <c r="P153" i="117"/>
  <c r="P150"/>
  <c r="P151" i="116"/>
  <c r="P154"/>
  <c r="P153" i="115"/>
  <c r="P150"/>
  <c r="P153" i="116"/>
  <c r="P150"/>
  <c r="P154" i="115"/>
  <c r="P151"/>
  <c r="P153" i="114"/>
  <c r="P150"/>
  <c r="P154" i="113"/>
  <c r="P151"/>
  <c r="P154" i="111"/>
  <c r="P151"/>
  <c r="P153" i="113"/>
  <c r="P150"/>
  <c r="P154" i="112"/>
  <c r="P151"/>
  <c r="P153" i="111"/>
  <c r="P150"/>
  <c r="P100" i="118"/>
  <c r="P97"/>
  <c r="P101" i="117"/>
  <c r="P98"/>
  <c r="P100" i="116"/>
  <c r="P97"/>
  <c r="P154" i="114"/>
  <c r="P151"/>
  <c r="P98" i="116"/>
  <c r="P101"/>
  <c r="P100" i="115"/>
  <c r="P97"/>
  <c r="P101" i="114"/>
  <c r="P98"/>
  <c r="P153" i="112"/>
  <c r="P150"/>
  <c r="P101" i="113"/>
  <c r="P98"/>
  <c r="P100" i="112"/>
  <c r="P97"/>
  <c r="P101" i="111"/>
  <c r="P98"/>
  <c r="P100" i="117"/>
  <c r="P97" i="114"/>
  <c r="P97" i="113"/>
  <c r="P97" i="111"/>
  <c r="P154" i="109"/>
  <c r="P151"/>
  <c r="P154" i="110"/>
  <c r="P151"/>
  <c r="P153" i="109"/>
  <c r="P150"/>
  <c r="P101" i="108"/>
  <c r="P98"/>
  <c r="P154" i="107"/>
  <c r="P151"/>
  <c r="P100" i="108"/>
  <c r="P97"/>
  <c r="P153" i="107"/>
  <c r="P150"/>
  <c r="P153" i="110"/>
  <c r="P150"/>
  <c r="P100"/>
  <c r="P97"/>
  <c r="P101" i="109"/>
  <c r="P98"/>
  <c r="P153" i="108"/>
  <c r="P150"/>
  <c r="P154"/>
  <c r="P151"/>
  <c r="P101" i="107"/>
  <c r="P98"/>
  <c r="P97" i="109"/>
  <c r="P97" i="107"/>
  <c r="P154" i="105"/>
  <c r="P151"/>
  <c r="P154" i="106"/>
  <c r="P151"/>
  <c r="P153" i="105"/>
  <c r="P150"/>
  <c r="P153" i="106"/>
  <c r="P150"/>
  <c r="P100"/>
  <c r="P97"/>
  <c r="P101" i="105"/>
  <c r="P98"/>
  <c r="P97"/>
  <c r="P100" i="104"/>
  <c r="P97"/>
  <c r="P153"/>
  <c r="P150"/>
  <c r="P154"/>
  <c r="P151"/>
  <c r="P153" i="103"/>
  <c r="P150"/>
  <c r="O37"/>
  <c r="O34"/>
  <c r="K37"/>
  <c r="K34"/>
  <c r="G37"/>
  <c r="G34"/>
  <c r="C37"/>
  <c r="C34"/>
  <c r="N36"/>
  <c r="N33"/>
  <c r="J36"/>
  <c r="J33"/>
  <c r="F36"/>
  <c r="F33"/>
  <c r="B36"/>
  <c r="B33"/>
  <c r="O36"/>
  <c r="K36"/>
  <c r="G36"/>
  <c r="C36"/>
  <c r="P101"/>
  <c r="P98"/>
  <c r="M37"/>
  <c r="M34"/>
  <c r="I37"/>
  <c r="I34"/>
  <c r="E37"/>
  <c r="E34"/>
  <c r="P154"/>
  <c r="P151"/>
  <c r="L36"/>
  <c r="L33"/>
  <c r="H36"/>
  <c r="H33"/>
  <c r="D36"/>
  <c r="D33"/>
  <c r="P100"/>
  <c r="P97"/>
  <c r="P23"/>
  <c r="O33"/>
  <c r="M33"/>
  <c r="K33"/>
  <c r="I33"/>
  <c r="G33"/>
  <c r="E33"/>
  <c r="C33"/>
  <c r="C15" i="102"/>
  <c r="C36" s="1"/>
  <c r="E15"/>
  <c r="G15"/>
  <c r="I15"/>
  <c r="K15"/>
  <c r="K36" s="1"/>
  <c r="M15"/>
  <c r="O15"/>
  <c r="B100"/>
  <c r="P13"/>
  <c r="P15" s="1"/>
  <c r="B153"/>
  <c r="P14"/>
  <c r="B15"/>
  <c r="D15"/>
  <c r="F15"/>
  <c r="H15"/>
  <c r="J15"/>
  <c r="L15"/>
  <c r="N15"/>
  <c r="G36"/>
  <c r="O36"/>
  <c r="C23"/>
  <c r="E23"/>
  <c r="E36" s="1"/>
  <c r="G23"/>
  <c r="I23"/>
  <c r="I36" s="1"/>
  <c r="K23"/>
  <c r="M23"/>
  <c r="M36" s="1"/>
  <c r="O23"/>
  <c r="B154"/>
  <c r="P22"/>
  <c r="P23"/>
  <c r="B23"/>
  <c r="D23"/>
  <c r="D36" s="1"/>
  <c r="F23"/>
  <c r="H23"/>
  <c r="H36" s="1"/>
  <c r="J23"/>
  <c r="L23"/>
  <c r="L36" s="1"/>
  <c r="N23"/>
  <c r="C37"/>
  <c r="E37"/>
  <c r="G37"/>
  <c r="I37"/>
  <c r="K37"/>
  <c r="M37"/>
  <c r="O37"/>
  <c r="B37"/>
  <c r="D37"/>
  <c r="F37"/>
  <c r="H37"/>
  <c r="J37"/>
  <c r="L37"/>
  <c r="N37"/>
  <c r="B31"/>
  <c r="C23" i="101"/>
  <c r="C37" s="1"/>
  <c r="E23"/>
  <c r="E37" s="1"/>
  <c r="G23"/>
  <c r="G37" s="1"/>
  <c r="I23"/>
  <c r="I37" s="1"/>
  <c r="K23"/>
  <c r="K37" s="1"/>
  <c r="M23"/>
  <c r="M37" s="1"/>
  <c r="O23"/>
  <c r="O37" s="1"/>
  <c r="B101"/>
  <c r="P21"/>
  <c r="P23" s="1"/>
  <c r="B154"/>
  <c r="P22"/>
  <c r="D23"/>
  <c r="D37" s="1"/>
  <c r="F23"/>
  <c r="F37" s="1"/>
  <c r="H23"/>
  <c r="H37" s="1"/>
  <c r="J23"/>
  <c r="J37" s="1"/>
  <c r="L23"/>
  <c r="L37" s="1"/>
  <c r="N23"/>
  <c r="N37" s="1"/>
  <c r="C15"/>
  <c r="C36" s="1"/>
  <c r="E15"/>
  <c r="E36" s="1"/>
  <c r="G15"/>
  <c r="G36" s="1"/>
  <c r="I15"/>
  <c r="I36" s="1"/>
  <c r="K15"/>
  <c r="K36" s="1"/>
  <c r="M15"/>
  <c r="M36" s="1"/>
  <c r="O15"/>
  <c r="O36" s="1"/>
  <c r="B153"/>
  <c r="P14"/>
  <c r="P15" s="1"/>
  <c r="D15"/>
  <c r="D36" s="1"/>
  <c r="F15"/>
  <c r="F36" s="1"/>
  <c r="H15"/>
  <c r="H36" s="1"/>
  <c r="J15"/>
  <c r="J36" s="1"/>
  <c r="L15"/>
  <c r="L36" s="1"/>
  <c r="N15"/>
  <c r="N36" s="1"/>
  <c r="D36" i="100"/>
  <c r="F36"/>
  <c r="H36"/>
  <c r="J36"/>
  <c r="L36"/>
  <c r="N36"/>
  <c r="C36"/>
  <c r="E36"/>
  <c r="G36"/>
  <c r="I36"/>
  <c r="K36"/>
  <c r="M36"/>
  <c r="O36"/>
  <c r="G34"/>
  <c r="I34"/>
  <c r="K34"/>
  <c r="M34"/>
  <c r="O34"/>
  <c r="D37"/>
  <c r="F37"/>
  <c r="H37"/>
  <c r="J37"/>
  <c r="L37"/>
  <c r="N37"/>
  <c r="B31" i="99"/>
  <c r="C101"/>
  <c r="E101"/>
  <c r="G101"/>
  <c r="I101"/>
  <c r="K101"/>
  <c r="M101"/>
  <c r="O101"/>
  <c r="C37"/>
  <c r="E37"/>
  <c r="G37"/>
  <c r="I37"/>
  <c r="K37"/>
  <c r="M37"/>
  <c r="O37"/>
  <c r="B23"/>
  <c r="B37" s="1"/>
  <c r="D23"/>
  <c r="D37" s="1"/>
  <c r="F23"/>
  <c r="F37" s="1"/>
  <c r="H23"/>
  <c r="H37" s="1"/>
  <c r="J23"/>
  <c r="J37" s="1"/>
  <c r="L23"/>
  <c r="L37" s="1"/>
  <c r="C15"/>
  <c r="C36" s="1"/>
  <c r="E15"/>
  <c r="E36" s="1"/>
  <c r="G15"/>
  <c r="G36" s="1"/>
  <c r="I15"/>
  <c r="I36" s="1"/>
  <c r="M15"/>
  <c r="M36" s="1"/>
  <c r="O15"/>
  <c r="O36" s="1"/>
  <c r="B15"/>
  <c r="C23" i="98"/>
  <c r="C37" s="1"/>
  <c r="E23"/>
  <c r="E37" s="1"/>
  <c r="G23"/>
  <c r="G37" s="1"/>
  <c r="I23"/>
  <c r="I37" s="1"/>
  <c r="K23"/>
  <c r="K37" s="1"/>
  <c r="M23"/>
  <c r="M37" s="1"/>
  <c r="O23"/>
  <c r="O37" s="1"/>
  <c r="B23"/>
  <c r="B37" s="1"/>
  <c r="D23"/>
  <c r="D37" s="1"/>
  <c r="F23"/>
  <c r="F37" s="1"/>
  <c r="H23"/>
  <c r="H37" s="1"/>
  <c r="J23"/>
  <c r="J37" s="1"/>
  <c r="L23"/>
  <c r="L37" s="1"/>
  <c r="N23"/>
  <c r="N37" s="1"/>
  <c r="C15"/>
  <c r="C36" s="1"/>
  <c r="E15"/>
  <c r="E36" s="1"/>
  <c r="G15"/>
  <c r="G36" s="1"/>
  <c r="I15"/>
  <c r="I36" s="1"/>
  <c r="K15"/>
  <c r="K36" s="1"/>
  <c r="M15"/>
  <c r="M36" s="1"/>
  <c r="O15"/>
  <c r="O36" s="1"/>
  <c r="B15"/>
  <c r="B36" s="1"/>
  <c r="D15"/>
  <c r="D36" s="1"/>
  <c r="F15"/>
  <c r="F36" s="1"/>
  <c r="H15"/>
  <c r="H36" s="1"/>
  <c r="J15"/>
  <c r="J36" s="1"/>
  <c r="L15"/>
  <c r="L36" s="1"/>
  <c r="N15"/>
  <c r="N36" s="1"/>
  <c r="C100" i="97"/>
  <c r="E100"/>
  <c r="G100"/>
  <c r="I100"/>
  <c r="K100"/>
  <c r="M100"/>
  <c r="O100"/>
  <c r="B15"/>
  <c r="D15"/>
  <c r="D36" s="1"/>
  <c r="F15"/>
  <c r="H15"/>
  <c r="H36" s="1"/>
  <c r="J15"/>
  <c r="L15"/>
  <c r="L36" s="1"/>
  <c r="N15"/>
  <c r="C23"/>
  <c r="C36" s="1"/>
  <c r="E23"/>
  <c r="E36" s="1"/>
  <c r="G23"/>
  <c r="G36" s="1"/>
  <c r="I23"/>
  <c r="I36" s="1"/>
  <c r="K23"/>
  <c r="K36" s="1"/>
  <c r="M23"/>
  <c r="M36" s="1"/>
  <c r="O23"/>
  <c r="O36" s="1"/>
  <c r="F36"/>
  <c r="J36"/>
  <c r="N36"/>
  <c r="B23"/>
  <c r="B36" s="1"/>
  <c r="B101"/>
  <c r="D101"/>
  <c r="F101"/>
  <c r="H101"/>
  <c r="J101"/>
  <c r="L101"/>
  <c r="N101"/>
  <c r="B31"/>
  <c r="B37" s="1"/>
  <c r="D31"/>
  <c r="D37" s="1"/>
  <c r="F31"/>
  <c r="F37" s="1"/>
  <c r="H31"/>
  <c r="H37" s="1"/>
  <c r="J31"/>
  <c r="J37" s="1"/>
  <c r="L31"/>
  <c r="L37" s="1"/>
  <c r="N31"/>
  <c r="N37" s="1"/>
  <c r="B31" i="96"/>
  <c r="C23"/>
  <c r="C37" s="1"/>
  <c r="E23"/>
  <c r="E37" s="1"/>
  <c r="G23"/>
  <c r="G37" s="1"/>
  <c r="I23"/>
  <c r="I37" s="1"/>
  <c r="K23"/>
  <c r="K37" s="1"/>
  <c r="M23"/>
  <c r="M37" s="1"/>
  <c r="O23"/>
  <c r="O37" s="1"/>
  <c r="B23"/>
  <c r="B37" s="1"/>
  <c r="D23"/>
  <c r="D37" s="1"/>
  <c r="F23"/>
  <c r="F37" s="1"/>
  <c r="L23"/>
  <c r="L37" s="1"/>
  <c r="C15"/>
  <c r="C36" s="1"/>
  <c r="E15"/>
  <c r="E36" s="1"/>
  <c r="G15"/>
  <c r="G36" s="1"/>
  <c r="I15"/>
  <c r="I36" s="1"/>
  <c r="K15"/>
  <c r="K36" s="1"/>
  <c r="M15"/>
  <c r="M36" s="1"/>
  <c r="O15"/>
  <c r="O36" s="1"/>
  <c r="B15"/>
  <c r="B36" s="1"/>
  <c r="D15"/>
  <c r="F15"/>
  <c r="F36" s="1"/>
  <c r="L15"/>
  <c r="C15" i="95"/>
  <c r="C36" s="1"/>
  <c r="E15"/>
  <c r="G15"/>
  <c r="I15"/>
  <c r="K15"/>
  <c r="K36" s="1"/>
  <c r="M15"/>
  <c r="O15"/>
  <c r="B15"/>
  <c r="D15"/>
  <c r="F15"/>
  <c r="H15"/>
  <c r="L15"/>
  <c r="N15"/>
  <c r="D36"/>
  <c r="H36"/>
  <c r="N36"/>
  <c r="B23"/>
  <c r="D23"/>
  <c r="F23"/>
  <c r="H23"/>
  <c r="L23"/>
  <c r="N23"/>
  <c r="G36"/>
  <c r="O36"/>
  <c r="C23"/>
  <c r="E23"/>
  <c r="E36" s="1"/>
  <c r="G23"/>
  <c r="I23"/>
  <c r="I36" s="1"/>
  <c r="K23"/>
  <c r="M23"/>
  <c r="M36" s="1"/>
  <c r="O23"/>
  <c r="C37"/>
  <c r="G37"/>
  <c r="K37"/>
  <c r="O37"/>
  <c r="D37"/>
  <c r="F37"/>
  <c r="H37"/>
  <c r="L37"/>
  <c r="N37"/>
  <c r="B31"/>
  <c r="B37" s="1"/>
  <c r="P36" i="100"/>
  <c r="P33"/>
  <c r="P37"/>
  <c r="P34"/>
  <c r="B100"/>
  <c r="B97"/>
  <c r="D100"/>
  <c r="D97"/>
  <c r="F100"/>
  <c r="F97"/>
  <c r="H100"/>
  <c r="H97"/>
  <c r="J100"/>
  <c r="J97"/>
  <c r="L100"/>
  <c r="L97"/>
  <c r="N100"/>
  <c r="N97"/>
  <c r="C153"/>
  <c r="C150"/>
  <c r="E153"/>
  <c r="E150"/>
  <c r="G153"/>
  <c r="G150"/>
  <c r="I153"/>
  <c r="I150"/>
  <c r="K153"/>
  <c r="K150"/>
  <c r="M153"/>
  <c r="M150"/>
  <c r="O153"/>
  <c r="O150"/>
  <c r="C101"/>
  <c r="C98"/>
  <c r="E101"/>
  <c r="E98"/>
  <c r="G101"/>
  <c r="G98"/>
  <c r="I101"/>
  <c r="I98"/>
  <c r="K101"/>
  <c r="K98"/>
  <c r="M101"/>
  <c r="M98"/>
  <c r="O101"/>
  <c r="O98"/>
  <c r="B154"/>
  <c r="B151"/>
  <c r="D154"/>
  <c r="D151"/>
  <c r="F154"/>
  <c r="F151"/>
  <c r="H154"/>
  <c r="H151"/>
  <c r="J154"/>
  <c r="J151"/>
  <c r="L154"/>
  <c r="L151"/>
  <c r="N154"/>
  <c r="N151"/>
  <c r="P100" i="99"/>
  <c r="B33"/>
  <c r="D33"/>
  <c r="F33"/>
  <c r="H33"/>
  <c r="J33"/>
  <c r="L33"/>
  <c r="N33"/>
  <c r="C34"/>
  <c r="E34"/>
  <c r="G34"/>
  <c r="I34"/>
  <c r="K34"/>
  <c r="M34"/>
  <c r="O34"/>
  <c r="B36"/>
  <c r="D36"/>
  <c r="F36"/>
  <c r="H36"/>
  <c r="J36"/>
  <c r="L36"/>
  <c r="N36"/>
  <c r="B97"/>
  <c r="D97"/>
  <c r="F97"/>
  <c r="H97"/>
  <c r="J97"/>
  <c r="L97"/>
  <c r="N97"/>
  <c r="C98"/>
  <c r="E98"/>
  <c r="G98"/>
  <c r="I98"/>
  <c r="K98"/>
  <c r="M98"/>
  <c r="O98"/>
  <c r="B100"/>
  <c r="D100"/>
  <c r="F100"/>
  <c r="H100"/>
  <c r="J100"/>
  <c r="L100"/>
  <c r="N100"/>
  <c r="B150"/>
  <c r="D150"/>
  <c r="F150"/>
  <c r="H150"/>
  <c r="J150"/>
  <c r="L150"/>
  <c r="N150"/>
  <c r="C151"/>
  <c r="E151"/>
  <c r="G151"/>
  <c r="I151"/>
  <c r="K151"/>
  <c r="M151"/>
  <c r="O151"/>
  <c r="C37" i="100"/>
  <c r="E37"/>
  <c r="G37"/>
  <c r="I37"/>
  <c r="K37"/>
  <c r="M37"/>
  <c r="O37"/>
  <c r="C33"/>
  <c r="E33"/>
  <c r="G33"/>
  <c r="I33"/>
  <c r="K33"/>
  <c r="M33"/>
  <c r="O33"/>
  <c r="B34"/>
  <c r="D34"/>
  <c r="F34"/>
  <c r="H34"/>
  <c r="J34"/>
  <c r="L34"/>
  <c r="N34"/>
  <c r="C100"/>
  <c r="C97"/>
  <c r="E100"/>
  <c r="E97"/>
  <c r="G100"/>
  <c r="G97"/>
  <c r="I100"/>
  <c r="I97"/>
  <c r="K100"/>
  <c r="K97"/>
  <c r="M100"/>
  <c r="M97"/>
  <c r="O100"/>
  <c r="O97"/>
  <c r="B153"/>
  <c r="B150"/>
  <c r="D153"/>
  <c r="D150"/>
  <c r="F153"/>
  <c r="F150"/>
  <c r="H153"/>
  <c r="H150"/>
  <c r="J153"/>
  <c r="J150"/>
  <c r="L153"/>
  <c r="L150"/>
  <c r="N153"/>
  <c r="N150"/>
  <c r="B101"/>
  <c r="B98"/>
  <c r="D101"/>
  <c r="D98"/>
  <c r="F101"/>
  <c r="F98"/>
  <c r="H101"/>
  <c r="H98"/>
  <c r="J101"/>
  <c r="J98"/>
  <c r="L101"/>
  <c r="L98"/>
  <c r="N101"/>
  <c r="N98"/>
  <c r="C154"/>
  <c r="C151"/>
  <c r="E154"/>
  <c r="E151"/>
  <c r="G154"/>
  <c r="G151"/>
  <c r="I154"/>
  <c r="I151"/>
  <c r="K154"/>
  <c r="K151"/>
  <c r="M154"/>
  <c r="M151"/>
  <c r="O154"/>
  <c r="O151"/>
  <c r="P37" i="102"/>
  <c r="P34"/>
  <c r="P101"/>
  <c r="P98"/>
  <c r="C33" i="99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C150"/>
  <c r="E150"/>
  <c r="G150"/>
  <c r="I150"/>
  <c r="K150"/>
  <c r="M150"/>
  <c r="O150"/>
  <c r="B151"/>
  <c r="D151"/>
  <c r="F151"/>
  <c r="H151"/>
  <c r="J151"/>
  <c r="L151"/>
  <c r="N151"/>
  <c r="B33" i="100"/>
  <c r="D33"/>
  <c r="F33"/>
  <c r="H33"/>
  <c r="J33"/>
  <c r="L33"/>
  <c r="N33"/>
  <c r="C34"/>
  <c r="E34"/>
  <c r="B33" i="101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00"/>
  <c r="B150"/>
  <c r="D150"/>
  <c r="F150"/>
  <c r="H150"/>
  <c r="J150"/>
  <c r="L150"/>
  <c r="N150"/>
  <c r="C151"/>
  <c r="E151"/>
  <c r="G151"/>
  <c r="I151"/>
  <c r="K151"/>
  <c r="M151"/>
  <c r="O151"/>
  <c r="C33" i="102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C33" i="101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C150"/>
  <c r="E150"/>
  <c r="G150"/>
  <c r="I150"/>
  <c r="K150"/>
  <c r="M150"/>
  <c r="O150"/>
  <c r="B151"/>
  <c r="D151"/>
  <c r="F151"/>
  <c r="H151"/>
  <c r="J151"/>
  <c r="L151"/>
  <c r="N151"/>
  <c r="B33" i="102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00" i="97"/>
  <c r="P97"/>
  <c r="P101" i="98"/>
  <c r="P98"/>
  <c r="B33" i="97"/>
  <c r="D33"/>
  <c r="F33"/>
  <c r="H33"/>
  <c r="J33"/>
  <c r="L33"/>
  <c r="N33"/>
  <c r="C34"/>
  <c r="E34"/>
  <c r="G34"/>
  <c r="I34"/>
  <c r="K34"/>
  <c r="M34"/>
  <c r="O34"/>
  <c r="C37"/>
  <c r="E37"/>
  <c r="G37"/>
  <c r="I37"/>
  <c r="K37"/>
  <c r="M37"/>
  <c r="O37"/>
  <c r="B97"/>
  <c r="D97"/>
  <c r="F97"/>
  <c r="H97"/>
  <c r="J97"/>
  <c r="L97"/>
  <c r="N97"/>
  <c r="C98"/>
  <c r="E98"/>
  <c r="G98"/>
  <c r="I98"/>
  <c r="K98"/>
  <c r="M98"/>
  <c r="O98"/>
  <c r="B100"/>
  <c r="C101"/>
  <c r="E101"/>
  <c r="G101"/>
  <c r="I101"/>
  <c r="K101"/>
  <c r="M101"/>
  <c r="O101"/>
  <c r="B150"/>
  <c r="D150"/>
  <c r="F150"/>
  <c r="H150"/>
  <c r="J150"/>
  <c r="L150"/>
  <c r="N150"/>
  <c r="C151"/>
  <c r="E151"/>
  <c r="G151"/>
  <c r="I151"/>
  <c r="K151"/>
  <c r="M151"/>
  <c r="O151"/>
  <c r="P15" i="98"/>
  <c r="P23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P98" i="97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C150"/>
  <c r="E150"/>
  <c r="G150"/>
  <c r="I150"/>
  <c r="K150"/>
  <c r="M150"/>
  <c r="O150"/>
  <c r="B151"/>
  <c r="D151"/>
  <c r="F151"/>
  <c r="H151"/>
  <c r="J151"/>
  <c r="L151"/>
  <c r="N151"/>
  <c r="B33" i="98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01" i="96"/>
  <c r="P98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B31" i="94"/>
  <c r="C23"/>
  <c r="C37" s="1"/>
  <c r="E23"/>
  <c r="E37" s="1"/>
  <c r="G23"/>
  <c r="G37" s="1"/>
  <c r="I23"/>
  <c r="I37" s="1"/>
  <c r="K23"/>
  <c r="K37" s="1"/>
  <c r="M23"/>
  <c r="M37" s="1"/>
  <c r="O23"/>
  <c r="O37" s="1"/>
  <c r="B23"/>
  <c r="B37" s="1"/>
  <c r="D23"/>
  <c r="D37" s="1"/>
  <c r="F23"/>
  <c r="F37" s="1"/>
  <c r="H23"/>
  <c r="H37" s="1"/>
  <c r="J23"/>
  <c r="J37" s="1"/>
  <c r="L23"/>
  <c r="L37" s="1"/>
  <c r="N23"/>
  <c r="N37" s="1"/>
  <c r="C15"/>
  <c r="C36" s="1"/>
  <c r="E15"/>
  <c r="E36" s="1"/>
  <c r="G15"/>
  <c r="G36" s="1"/>
  <c r="I15"/>
  <c r="I36" s="1"/>
  <c r="K15"/>
  <c r="K36" s="1"/>
  <c r="M15"/>
  <c r="M36" s="1"/>
  <c r="O15"/>
  <c r="O36" s="1"/>
  <c r="B15"/>
  <c r="B36" s="1"/>
  <c r="D15"/>
  <c r="D36" s="1"/>
  <c r="F15"/>
  <c r="F36" s="1"/>
  <c r="H15"/>
  <c r="H36" s="1"/>
  <c r="J15"/>
  <c r="J36" s="1"/>
  <c r="L15"/>
  <c r="L36" s="1"/>
  <c r="N15"/>
  <c r="N36" s="1"/>
  <c r="C15" i="93"/>
  <c r="E15"/>
  <c r="G15"/>
  <c r="I15"/>
  <c r="K15"/>
  <c r="M15"/>
  <c r="O15"/>
  <c r="B15"/>
  <c r="D15"/>
  <c r="F15"/>
  <c r="H15"/>
  <c r="J15"/>
  <c r="L15"/>
  <c r="N15"/>
  <c r="E36"/>
  <c r="I36"/>
  <c r="M36"/>
  <c r="C23"/>
  <c r="C36" s="1"/>
  <c r="E23"/>
  <c r="G23"/>
  <c r="G36" s="1"/>
  <c r="I23"/>
  <c r="K23"/>
  <c r="K36" s="1"/>
  <c r="M23"/>
  <c r="O23"/>
  <c r="O36" s="1"/>
  <c r="B23"/>
  <c r="B36" s="1"/>
  <c r="D23"/>
  <c r="D36" s="1"/>
  <c r="F23"/>
  <c r="F36" s="1"/>
  <c r="H23"/>
  <c r="H36" s="1"/>
  <c r="J23"/>
  <c r="J36" s="1"/>
  <c r="L23"/>
  <c r="L36" s="1"/>
  <c r="N23"/>
  <c r="N36" s="1"/>
  <c r="C37"/>
  <c r="E37"/>
  <c r="G37"/>
  <c r="I37"/>
  <c r="K37"/>
  <c r="M37"/>
  <c r="O37"/>
  <c r="B37"/>
  <c r="D37"/>
  <c r="F37"/>
  <c r="H37"/>
  <c r="J37"/>
  <c r="L37"/>
  <c r="N37"/>
  <c r="B31"/>
  <c r="P101" i="95"/>
  <c r="P98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01" i="94"/>
  <c r="P98"/>
  <c r="C33"/>
  <c r="G33"/>
  <c r="K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B33"/>
  <c r="F33"/>
  <c r="J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C23" i="92"/>
  <c r="C37" s="1"/>
  <c r="E23"/>
  <c r="E37" s="1"/>
  <c r="G23"/>
  <c r="G37" s="1"/>
  <c r="I23"/>
  <c r="I37" s="1"/>
  <c r="K23"/>
  <c r="K37" s="1"/>
  <c r="M23"/>
  <c r="M37" s="1"/>
  <c r="O23"/>
  <c r="O37" s="1"/>
  <c r="B23"/>
  <c r="B37" s="1"/>
  <c r="D23"/>
  <c r="D37" s="1"/>
  <c r="F23"/>
  <c r="F37" s="1"/>
  <c r="H23"/>
  <c r="H37" s="1"/>
  <c r="J23"/>
  <c r="J37" s="1"/>
  <c r="L23"/>
  <c r="L37" s="1"/>
  <c r="N23"/>
  <c r="N37" s="1"/>
  <c r="C15"/>
  <c r="C36" s="1"/>
  <c r="E15"/>
  <c r="E36" s="1"/>
  <c r="G15"/>
  <c r="G36" s="1"/>
  <c r="I15"/>
  <c r="I36" s="1"/>
  <c r="K15"/>
  <c r="K36" s="1"/>
  <c r="M15"/>
  <c r="M36" s="1"/>
  <c r="O15"/>
  <c r="O36" s="1"/>
  <c r="B15"/>
  <c r="B36" s="1"/>
  <c r="D15"/>
  <c r="D36" s="1"/>
  <c r="F15"/>
  <c r="F36" s="1"/>
  <c r="H15"/>
  <c r="H36" s="1"/>
  <c r="J15"/>
  <c r="J36" s="1"/>
  <c r="L15"/>
  <c r="L36" s="1"/>
  <c r="N15"/>
  <c r="N36" s="1"/>
  <c r="P101" i="93"/>
  <c r="P98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01" i="92"/>
  <c r="P98"/>
  <c r="C33"/>
  <c r="E33"/>
  <c r="G33"/>
  <c r="I33"/>
  <c r="K33"/>
  <c r="M33"/>
  <c r="O33"/>
  <c r="B34"/>
  <c r="D34"/>
  <c r="F34"/>
  <c r="H34"/>
  <c r="J34"/>
  <c r="L34"/>
  <c r="N34"/>
  <c r="C97"/>
  <c r="E97"/>
  <c r="G97"/>
  <c r="I97"/>
  <c r="K97"/>
  <c r="M97"/>
  <c r="O97"/>
  <c r="B98"/>
  <c r="D98"/>
  <c r="F98"/>
  <c r="H98"/>
  <c r="J98"/>
  <c r="L98"/>
  <c r="N98"/>
  <c r="B101"/>
  <c r="C150"/>
  <c r="E150"/>
  <c r="G150"/>
  <c r="I150"/>
  <c r="K150"/>
  <c r="M150"/>
  <c r="O150"/>
  <c r="B151"/>
  <c r="D151"/>
  <c r="F151"/>
  <c r="H151"/>
  <c r="J151"/>
  <c r="L151"/>
  <c r="N151"/>
  <c r="B33"/>
  <c r="D33"/>
  <c r="F33"/>
  <c r="H33"/>
  <c r="J33"/>
  <c r="L33"/>
  <c r="N33"/>
  <c r="C34"/>
  <c r="E34"/>
  <c r="G34"/>
  <c r="I34"/>
  <c r="K34"/>
  <c r="M34"/>
  <c r="O34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D37" i="91"/>
  <c r="B101"/>
  <c r="D101"/>
  <c r="F101"/>
  <c r="H101"/>
  <c r="J101"/>
  <c r="L101"/>
  <c r="N101"/>
  <c r="B37"/>
  <c r="B34"/>
  <c r="F37"/>
  <c r="F34"/>
  <c r="H37"/>
  <c r="H34"/>
  <c r="N37"/>
  <c r="N34"/>
  <c r="D15"/>
  <c r="H15"/>
  <c r="G23"/>
  <c r="G33" s="1"/>
  <c r="J31"/>
  <c r="J34" s="1"/>
  <c r="L31"/>
  <c r="L37" s="1"/>
  <c r="B15"/>
  <c r="F15"/>
  <c r="J15"/>
  <c r="L15"/>
  <c r="N15"/>
  <c r="C23"/>
  <c r="C36" s="1"/>
  <c r="E23"/>
  <c r="E33" s="1"/>
  <c r="I23"/>
  <c r="I36" s="1"/>
  <c r="K23"/>
  <c r="K33" s="1"/>
  <c r="M23"/>
  <c r="M36" s="1"/>
  <c r="O23"/>
  <c r="O33" s="1"/>
  <c r="D34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C150"/>
  <c r="E150"/>
  <c r="G150"/>
  <c r="I150"/>
  <c r="K150"/>
  <c r="M150"/>
  <c r="O150"/>
  <c r="B151"/>
  <c r="D151"/>
  <c r="F151"/>
  <c r="H151"/>
  <c r="J151"/>
  <c r="L151"/>
  <c r="N15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B37" i="89"/>
  <c r="B34"/>
  <c r="D37"/>
  <c r="D34"/>
  <c r="F37"/>
  <c r="F34"/>
  <c r="H37"/>
  <c r="H34"/>
  <c r="J37"/>
  <c r="J34"/>
  <c r="L37"/>
  <c r="L34"/>
  <c r="N37"/>
  <c r="N34"/>
  <c r="B15"/>
  <c r="D15"/>
  <c r="F15"/>
  <c r="H15"/>
  <c r="J15"/>
  <c r="L15"/>
  <c r="N15"/>
  <c r="C23"/>
  <c r="E23"/>
  <c r="E36" s="1"/>
  <c r="G23"/>
  <c r="I23"/>
  <c r="I36" s="1"/>
  <c r="K23"/>
  <c r="M23"/>
  <c r="M36" s="1"/>
  <c r="O23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B101"/>
  <c r="D101"/>
  <c r="F101"/>
  <c r="H101"/>
  <c r="J101"/>
  <c r="L101"/>
  <c r="N101"/>
  <c r="C150"/>
  <c r="E150"/>
  <c r="G150"/>
  <c r="I150"/>
  <c r="K150"/>
  <c r="M150"/>
  <c r="O150"/>
  <c r="B151"/>
  <c r="D151"/>
  <c r="F151"/>
  <c r="H151"/>
  <c r="J151"/>
  <c r="L151"/>
  <c r="N15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J101" i="88"/>
  <c r="I101"/>
  <c r="H101"/>
  <c r="G101"/>
  <c r="J100"/>
  <c r="I100"/>
  <c r="H100"/>
  <c r="G100"/>
  <c r="J99"/>
  <c r="I99"/>
  <c r="H99"/>
  <c r="G99"/>
  <c r="J98"/>
  <c r="I98"/>
  <c r="H98"/>
  <c r="G98"/>
  <c r="J97"/>
  <c r="I97"/>
  <c r="H97"/>
  <c r="G97"/>
  <c r="J96"/>
  <c r="I96"/>
  <c r="H96"/>
  <c r="G96"/>
  <c r="J95"/>
  <c r="I95"/>
  <c r="H95"/>
  <c r="G95"/>
  <c r="J94"/>
  <c r="I94"/>
  <c r="H94"/>
  <c r="G94"/>
  <c r="J93"/>
  <c r="I93"/>
  <c r="H93"/>
  <c r="G93"/>
  <c r="J92"/>
  <c r="I92"/>
  <c r="H92"/>
  <c r="G92"/>
  <c r="J91"/>
  <c r="I91"/>
  <c r="H91"/>
  <c r="G91"/>
  <c r="J90"/>
  <c r="I90"/>
  <c r="H90"/>
  <c r="G90"/>
  <c r="J89"/>
  <c r="I89"/>
  <c r="H89"/>
  <c r="G89"/>
  <c r="J88"/>
  <c r="I88"/>
  <c r="H88"/>
  <c r="G88"/>
  <c r="J87"/>
  <c r="I87"/>
  <c r="H87"/>
  <c r="G87"/>
  <c r="J86"/>
  <c r="I86"/>
  <c r="H86"/>
  <c r="G86"/>
  <c r="J85"/>
  <c r="I85"/>
  <c r="H85"/>
  <c r="G85"/>
  <c r="J84"/>
  <c r="I84"/>
  <c r="H84"/>
  <c r="G84"/>
  <c r="J83"/>
  <c r="I83"/>
  <c r="H83"/>
  <c r="G83"/>
  <c r="J82"/>
  <c r="I82"/>
  <c r="H82"/>
  <c r="G82"/>
  <c r="J81"/>
  <c r="I81"/>
  <c r="H81"/>
  <c r="G81"/>
  <c r="J80"/>
  <c r="I80"/>
  <c r="H80"/>
  <c r="G80"/>
  <c r="J79"/>
  <c r="I79"/>
  <c r="H79"/>
  <c r="G79"/>
  <c r="J78"/>
  <c r="I78"/>
  <c r="H78"/>
  <c r="G78"/>
  <c r="J77"/>
  <c r="I77"/>
  <c r="H77"/>
  <c r="G77"/>
  <c r="J76"/>
  <c r="I76"/>
  <c r="H76"/>
  <c r="G76"/>
  <c r="J75"/>
  <c r="I75"/>
  <c r="H75"/>
  <c r="G75"/>
  <c r="J74"/>
  <c r="I74"/>
  <c r="H74"/>
  <c r="G74"/>
  <c r="J73"/>
  <c r="I73"/>
  <c r="H73"/>
  <c r="G73"/>
  <c r="J72"/>
  <c r="I72"/>
  <c r="H72"/>
  <c r="G72"/>
  <c r="J70"/>
  <c r="I70"/>
  <c r="H70"/>
  <c r="G70"/>
  <c r="J69"/>
  <c r="I69"/>
  <c r="H69"/>
  <c r="G69"/>
  <c r="J68"/>
  <c r="I68"/>
  <c r="H68"/>
  <c r="G68"/>
  <c r="J67"/>
  <c r="I67"/>
  <c r="H67"/>
  <c r="G67"/>
  <c r="J66"/>
  <c r="I66"/>
  <c r="H66"/>
  <c r="G66"/>
  <c r="J65"/>
  <c r="I65"/>
  <c r="H65"/>
  <c r="G65"/>
  <c r="J64"/>
  <c r="I64"/>
  <c r="H64"/>
  <c r="G64"/>
  <c r="J63"/>
  <c r="I63"/>
  <c r="H63"/>
  <c r="G63"/>
  <c r="J62"/>
  <c r="I62"/>
  <c r="H62"/>
  <c r="G62"/>
  <c r="J61"/>
  <c r="I61"/>
  <c r="H61"/>
  <c r="G61"/>
  <c r="J60"/>
  <c r="I60"/>
  <c r="H60"/>
  <c r="G60"/>
  <c r="J59"/>
  <c r="I59"/>
  <c r="H59"/>
  <c r="G59"/>
  <c r="J58"/>
  <c r="I58"/>
  <c r="H58"/>
  <c r="G58"/>
  <c r="J57"/>
  <c r="I57"/>
  <c r="H57"/>
  <c r="G57"/>
  <c r="J56"/>
  <c r="I56"/>
  <c r="H56"/>
  <c r="G56"/>
  <c r="J55"/>
  <c r="I55"/>
  <c r="H55"/>
  <c r="G55"/>
  <c r="J54"/>
  <c r="I54"/>
  <c r="H54"/>
  <c r="G54"/>
  <c r="J53"/>
  <c r="I53"/>
  <c r="H53"/>
  <c r="G53"/>
  <c r="J52"/>
  <c r="I52"/>
  <c r="H52"/>
  <c r="G52"/>
  <c r="J51"/>
  <c r="I51"/>
  <c r="H51"/>
  <c r="G51"/>
  <c r="J50"/>
  <c r="I50"/>
  <c r="H50"/>
  <c r="G50"/>
  <c r="J49"/>
  <c r="I49"/>
  <c r="H49"/>
  <c r="G49"/>
  <c r="J48"/>
  <c r="I48"/>
  <c r="H48"/>
  <c r="G48"/>
  <c r="J47"/>
  <c r="I47"/>
  <c r="H47"/>
  <c r="G47"/>
  <c r="J46"/>
  <c r="I46"/>
  <c r="H46"/>
  <c r="G46"/>
  <c r="J45"/>
  <c r="I45"/>
  <c r="H45"/>
  <c r="G45"/>
  <c r="J44"/>
  <c r="I44"/>
  <c r="H44"/>
  <c r="G44"/>
  <c r="J43"/>
  <c r="I43"/>
  <c r="H43"/>
  <c r="G43"/>
  <c r="J42"/>
  <c r="I42"/>
  <c r="H42"/>
  <c r="G42"/>
  <c r="J41"/>
  <c r="I41"/>
  <c r="H41"/>
  <c r="G41"/>
  <c r="J39"/>
  <c r="I39"/>
  <c r="H39"/>
  <c r="G39"/>
  <c r="J38"/>
  <c r="I38"/>
  <c r="H38"/>
  <c r="G38"/>
  <c r="J37"/>
  <c r="I37"/>
  <c r="H37"/>
  <c r="G37"/>
  <c r="J36"/>
  <c r="I36"/>
  <c r="H36"/>
  <c r="G36"/>
  <c r="J35"/>
  <c r="I35"/>
  <c r="H35"/>
  <c r="G35"/>
  <c r="J34"/>
  <c r="I34"/>
  <c r="H34"/>
  <c r="G34"/>
  <c r="J33"/>
  <c r="I33"/>
  <c r="H33"/>
  <c r="G33"/>
  <c r="J32"/>
  <c r="I32"/>
  <c r="H32"/>
  <c r="G32"/>
  <c r="J31"/>
  <c r="I31"/>
  <c r="H31"/>
  <c r="G31"/>
  <c r="J30"/>
  <c r="I30"/>
  <c r="H30"/>
  <c r="G30"/>
  <c r="J29"/>
  <c r="I29"/>
  <c r="H29"/>
  <c r="G29"/>
  <c r="J28"/>
  <c r="I28"/>
  <c r="H28"/>
  <c r="G28"/>
  <c r="J27"/>
  <c r="I27"/>
  <c r="H27"/>
  <c r="G27"/>
  <c r="J26"/>
  <c r="I26"/>
  <c r="H26"/>
  <c r="G26"/>
  <c r="J25"/>
  <c r="I25"/>
  <c r="H25"/>
  <c r="G25"/>
  <c r="J24"/>
  <c r="I24"/>
  <c r="H24"/>
  <c r="G24"/>
  <c r="J23"/>
  <c r="I23"/>
  <c r="H23"/>
  <c r="G23"/>
  <c r="J22"/>
  <c r="I22"/>
  <c r="H22"/>
  <c r="G22"/>
  <c r="J21"/>
  <c r="I21"/>
  <c r="H21"/>
  <c r="G21"/>
  <c r="J20"/>
  <c r="I20"/>
  <c r="H20"/>
  <c r="G20"/>
  <c r="J19"/>
  <c r="I19"/>
  <c r="H19"/>
  <c r="G19"/>
  <c r="J18"/>
  <c r="I18"/>
  <c r="H18"/>
  <c r="G18"/>
  <c r="J17"/>
  <c r="I17"/>
  <c r="H17"/>
  <c r="G17"/>
  <c r="J16"/>
  <c r="I16"/>
  <c r="H16"/>
  <c r="G16"/>
  <c r="J15"/>
  <c r="I15"/>
  <c r="H15"/>
  <c r="G15"/>
  <c r="J14"/>
  <c r="I14"/>
  <c r="H14"/>
  <c r="G14"/>
  <c r="J13"/>
  <c r="I13"/>
  <c r="H13"/>
  <c r="G13"/>
  <c r="J12"/>
  <c r="I12"/>
  <c r="H12"/>
  <c r="G12"/>
  <c r="J11"/>
  <c r="I11"/>
  <c r="H11"/>
  <c r="G11"/>
  <c r="J10"/>
  <c r="I10"/>
  <c r="H10"/>
  <c r="G10"/>
  <c r="P37" i="119" l="1"/>
  <c r="P34"/>
  <c r="P36"/>
  <c r="P33"/>
  <c r="P34" i="117"/>
  <c r="P37"/>
  <c r="P36" i="114"/>
  <c r="P37"/>
  <c r="P33"/>
  <c r="P34"/>
  <c r="P37" i="113"/>
  <c r="P34"/>
  <c r="P36"/>
  <c r="P37" i="111"/>
  <c r="P34"/>
  <c r="P36"/>
  <c r="P37" i="109"/>
  <c r="P34"/>
  <c r="P34" i="107"/>
  <c r="P37"/>
  <c r="P37" i="103"/>
  <c r="P34"/>
  <c r="P36"/>
  <c r="P33"/>
  <c r="P33" i="102"/>
  <c r="P36"/>
  <c r="N36"/>
  <c r="J36"/>
  <c r="F36"/>
  <c r="B36"/>
  <c r="P34" i="101"/>
  <c r="P37"/>
  <c r="P36"/>
  <c r="P33"/>
  <c r="P36" i="99"/>
  <c r="P33"/>
  <c r="P34" i="98"/>
  <c r="P37"/>
  <c r="P33"/>
  <c r="P36"/>
  <c r="P33" i="97"/>
  <c r="P36"/>
  <c r="P37" i="96"/>
  <c r="P34"/>
  <c r="L36"/>
  <c r="D36"/>
  <c r="P33"/>
  <c r="P36"/>
  <c r="L36" i="95"/>
  <c r="F36"/>
  <c r="B36"/>
  <c r="P33"/>
  <c r="P34"/>
  <c r="P36"/>
  <c r="P37"/>
  <c r="M37"/>
  <c r="I37"/>
  <c r="E37"/>
  <c r="P153" i="102"/>
  <c r="P150"/>
  <c r="P100"/>
  <c r="P97"/>
  <c r="P101" i="101"/>
  <c r="P98"/>
  <c r="P153" i="100"/>
  <c r="P150"/>
  <c r="P100"/>
  <c r="P97"/>
  <c r="P153" i="99"/>
  <c r="P150"/>
  <c r="P97" i="101"/>
  <c r="P154"/>
  <c r="P151"/>
  <c r="P154" i="102"/>
  <c r="P151"/>
  <c r="P153" i="101"/>
  <c r="P150"/>
  <c r="P101" i="100"/>
  <c r="P98"/>
  <c r="P154" i="99"/>
  <c r="P151"/>
  <c r="P154" i="100"/>
  <c r="P151"/>
  <c r="P101" i="99"/>
  <c r="P98"/>
  <c r="P100" i="101"/>
  <c r="P97" i="99"/>
  <c r="P100" i="98"/>
  <c r="P97"/>
  <c r="P153" i="97"/>
  <c r="P150"/>
  <c r="P101"/>
  <c r="P153" i="98"/>
  <c r="P150"/>
  <c r="P154" i="97"/>
  <c r="P151"/>
  <c r="P154" i="98"/>
  <c r="P151"/>
  <c r="P100" i="96"/>
  <c r="P97"/>
  <c r="P153"/>
  <c r="P150"/>
  <c r="P154"/>
  <c r="P151"/>
  <c r="P37" i="94"/>
  <c r="P34"/>
  <c r="P36"/>
  <c r="P33"/>
  <c r="L33"/>
  <c r="H33"/>
  <c r="D33"/>
  <c r="M33"/>
  <c r="I33"/>
  <c r="E33"/>
  <c r="P33" i="93"/>
  <c r="P34"/>
  <c r="P36"/>
  <c r="P37"/>
  <c r="P100" i="95"/>
  <c r="P97"/>
  <c r="P153"/>
  <c r="P150"/>
  <c r="P154"/>
  <c r="P151"/>
  <c r="P100" i="94"/>
  <c r="P97"/>
  <c r="P153"/>
  <c r="P150"/>
  <c r="P154"/>
  <c r="P151"/>
  <c r="P37" i="92"/>
  <c r="P34"/>
  <c r="P36"/>
  <c r="P33"/>
  <c r="P100" i="93"/>
  <c r="P97"/>
  <c r="P153"/>
  <c r="P150"/>
  <c r="P154"/>
  <c r="P151"/>
  <c r="P100" i="92"/>
  <c r="P97"/>
  <c r="P153"/>
  <c r="P150"/>
  <c r="P154"/>
  <c r="P151"/>
  <c r="L34" i="91"/>
  <c r="P153"/>
  <c r="P150"/>
  <c r="O37"/>
  <c r="O34"/>
  <c r="K37"/>
  <c r="K34"/>
  <c r="E37"/>
  <c r="E34"/>
  <c r="N36"/>
  <c r="N33"/>
  <c r="J36"/>
  <c r="J33"/>
  <c r="B36"/>
  <c r="B33"/>
  <c r="G37"/>
  <c r="G34"/>
  <c r="H36"/>
  <c r="H33"/>
  <c r="O36"/>
  <c r="K36"/>
  <c r="G36"/>
  <c r="E36"/>
  <c r="J37"/>
  <c r="P101"/>
  <c r="P98"/>
  <c r="M37"/>
  <c r="M34"/>
  <c r="I37"/>
  <c r="I34"/>
  <c r="C37"/>
  <c r="C34"/>
  <c r="L36"/>
  <c r="L33"/>
  <c r="F36"/>
  <c r="F33"/>
  <c r="P100"/>
  <c r="P97"/>
  <c r="P154"/>
  <c r="P151"/>
  <c r="D36"/>
  <c r="D33"/>
  <c r="M33"/>
  <c r="I33"/>
  <c r="C33"/>
  <c r="P153" i="89"/>
  <c r="P150"/>
  <c r="O37"/>
  <c r="O34"/>
  <c r="K37"/>
  <c r="K34"/>
  <c r="G37"/>
  <c r="G34"/>
  <c r="C37"/>
  <c r="C34"/>
  <c r="N36"/>
  <c r="N33"/>
  <c r="J36"/>
  <c r="J33"/>
  <c r="F36"/>
  <c r="F33"/>
  <c r="B36"/>
  <c r="B33"/>
  <c r="O36"/>
  <c r="K36"/>
  <c r="G36"/>
  <c r="C36"/>
  <c r="P101"/>
  <c r="P98"/>
  <c r="M37"/>
  <c r="M34"/>
  <c r="I37"/>
  <c r="I34"/>
  <c r="E37"/>
  <c r="E34"/>
  <c r="P154"/>
  <c r="P151"/>
  <c r="L36"/>
  <c r="L33"/>
  <c r="H36"/>
  <c r="H33"/>
  <c r="D36"/>
  <c r="D33"/>
  <c r="P100"/>
  <c r="P97"/>
  <c r="O33"/>
  <c r="M33"/>
  <c r="K33"/>
  <c r="I33"/>
  <c r="G33"/>
  <c r="E33"/>
  <c r="C33"/>
  <c r="P37" i="99" l="1"/>
  <c r="P34"/>
  <c r="P37" i="97"/>
  <c r="P34"/>
  <c r="P37" i="91"/>
  <c r="P34"/>
  <c r="P36"/>
  <c r="P33"/>
  <c r="P37" i="89"/>
  <c r="P34"/>
  <c r="P36"/>
  <c r="P33"/>
</calcChain>
</file>

<file path=xl/sharedStrings.xml><?xml version="1.0" encoding="utf-8"?>
<sst xmlns="http://schemas.openxmlformats.org/spreadsheetml/2006/main" count="3241" uniqueCount="362">
  <si>
    <t>Kraj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</si>
  <si>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</si>
  <si>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</si>
  <si>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</si>
  <si>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</si>
  <si>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</si>
  <si>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</si>
  <si>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</si>
  <si>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</si>
  <si>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</si>
  <si>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</si>
  <si>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</si>
  <si>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</si>
  <si>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Moravskoslezský</t>
  </si>
  <si>
    <t>Zlínský</t>
  </si>
  <si>
    <t>Np</t>
  </si>
  <si>
    <t>Pp</t>
  </si>
  <si>
    <t>No</t>
  </si>
  <si>
    <t>Po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</si>
  <si>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</si>
  <si>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</si>
  <si>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</si>
  <si>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</si>
  <si>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</si>
  <si>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</si>
  <si>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</si>
  <si>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</si>
  <si>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</si>
  <si>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</si>
  <si>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</si>
  <si>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</si>
  <si>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</si>
  <si>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</si>
  <si>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</si>
  <si>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</si>
  <si>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</si>
  <si>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</si>
  <si>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</si>
  <si>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</si>
  <si>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</si>
  <si>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</si>
  <si>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</si>
  <si>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</si>
  <si>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</si>
  <si>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</si>
  <si>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</si>
  <si>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</si>
  <si>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</si>
  <si>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</si>
  <si>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OBSAH:</t>
  </si>
  <si>
    <t>Strojírenství  23-41-M/001</t>
  </si>
  <si>
    <t xml:space="preserve">Elektrotechnika  26-41-M/002 </t>
  </si>
  <si>
    <t>Elektronické počítačové systémy  26-47-M/002</t>
  </si>
  <si>
    <t>Stavebnictví  36-47-M/001</t>
  </si>
  <si>
    <t>Provoz a ekonomika dopravy  37-41-M/006</t>
  </si>
  <si>
    <t>Agropodnikání  41-41-M/001</t>
  </si>
  <si>
    <t>Zdravotnický asistent  53-41-M/007</t>
  </si>
  <si>
    <t>Obchodní akademie  63-41-M/004</t>
  </si>
  <si>
    <t>Hotelnictví a turismus 65-42-M/004</t>
  </si>
  <si>
    <t>Veřejnosprávní činnost 68-43-M/001</t>
  </si>
  <si>
    <t>Předškolní a mimoškolní pedagogika 75-31-M/005</t>
  </si>
  <si>
    <t>Sociální péče - sociálně správní činnost 75-41-M/004</t>
  </si>
  <si>
    <t>Technické lyceum 78-42-M/001</t>
  </si>
  <si>
    <t>Ekonomické lyceum 78-42-M/002</t>
  </si>
  <si>
    <t>Pedagogické lyceum 78-42-M/003</t>
  </si>
  <si>
    <t>PŘÍLOHA Č. 9</t>
  </si>
  <si>
    <t>Příloha č. 9</t>
  </si>
  <si>
    <t>Tabulka č. 1</t>
  </si>
  <si>
    <t>Graf č. 1</t>
  </si>
  <si>
    <t>Tabulka č. 2</t>
  </si>
  <si>
    <t>Graf č. 2</t>
  </si>
  <si>
    <t>Tabulka č. 3</t>
  </si>
  <si>
    <t>Graf č. 3</t>
  </si>
  <si>
    <t>Tabulka č. 4</t>
  </si>
  <si>
    <t>Graf č. 4</t>
  </si>
  <si>
    <t>Tabulka č. 5</t>
  </si>
  <si>
    <t>Tabulka č. 6</t>
  </si>
  <si>
    <t>Graf č. 6</t>
  </si>
  <si>
    <t>Tabulka č. 7</t>
  </si>
  <si>
    <t>Tabulka č. 9</t>
  </si>
  <si>
    <t>Graf č. 9</t>
  </si>
  <si>
    <t>Graf č. 10</t>
  </si>
  <si>
    <t>Tabulka č. 10</t>
  </si>
  <si>
    <t>Graf č. 11</t>
  </si>
  <si>
    <t>Tabulka č. 12</t>
  </si>
  <si>
    <t>Graf č. 12</t>
  </si>
  <si>
    <t>Tabulka č. 13</t>
  </si>
  <si>
    <t>Graf č. 13</t>
  </si>
  <si>
    <t>Tabulka č. 14</t>
  </si>
  <si>
    <t>Graf č. 14</t>
  </si>
  <si>
    <t>Tabulka č. 15</t>
  </si>
  <si>
    <t>Graf č. 15</t>
  </si>
  <si>
    <t>Tabulka č. 16</t>
  </si>
  <si>
    <t>Graf č. 16</t>
  </si>
  <si>
    <t>Tabulka č. 19</t>
  </si>
  <si>
    <t>Graf č. 19</t>
  </si>
  <si>
    <t>Graf č. 20</t>
  </si>
  <si>
    <t>Tabulka č. 20</t>
  </si>
  <si>
    <t>Tabulka č. 21</t>
  </si>
  <si>
    <t>Graf č. 21</t>
  </si>
  <si>
    <t>Tabulka č. 22</t>
  </si>
  <si>
    <t>Graf č. 22</t>
  </si>
  <si>
    <t>Graf č. 24</t>
  </si>
  <si>
    <t>Tabulka č. 24</t>
  </si>
  <si>
    <t>Tabulka č. 25</t>
  </si>
  <si>
    <t>Graf č. 25</t>
  </si>
  <si>
    <t>Tabulka č. 26</t>
  </si>
  <si>
    <t>Graf č. 26</t>
  </si>
  <si>
    <t>Tabulka č. 27</t>
  </si>
  <si>
    <t>Graf č. 27</t>
  </si>
  <si>
    <t>Tabulka č. 29</t>
  </si>
  <si>
    <t>Graf č. 29</t>
  </si>
  <si>
    <t>Tabulka č. 30</t>
  </si>
  <si>
    <t>Graf č. 30</t>
  </si>
  <si>
    <t>Tabulka č. 31</t>
  </si>
  <si>
    <t>Tabulka č. 11</t>
  </si>
  <si>
    <t>Průměr ČR</t>
  </si>
  <si>
    <t>Pořadí</t>
  </si>
  <si>
    <t>Kód oboru</t>
  </si>
  <si>
    <t>Název oboru vzdělání</t>
  </si>
  <si>
    <t>Průměrná hodnota normativu MP</t>
  </si>
  <si>
    <t>Informační technologie - aplikace osobních počítačů 26-47-M/003</t>
  </si>
  <si>
    <t>Informatika v ekonomice 63-41-M/040</t>
  </si>
  <si>
    <t>Zdravotnické lyceum 78-42-M/005</t>
  </si>
  <si>
    <t>Informační technologie - aplikace osobních počítačů</t>
  </si>
  <si>
    <t>Informatika v ekonomice</t>
  </si>
  <si>
    <t>Graf č. 7</t>
  </si>
  <si>
    <t>Tabulka č. 8</t>
  </si>
  <si>
    <t>Graf č. 8</t>
  </si>
  <si>
    <t>Tabulka č. 17</t>
  </si>
  <si>
    <t>Graf č. 17</t>
  </si>
  <si>
    <t>Tabulka č. 18</t>
  </si>
  <si>
    <t>Graf č. 18</t>
  </si>
  <si>
    <t>Tabulka č. 23</t>
  </si>
  <si>
    <t>Graf č. 23</t>
  </si>
  <si>
    <t>Tabulka č. 28</t>
  </si>
  <si>
    <t>Graf č. 28</t>
  </si>
  <si>
    <t>v roce 2009</t>
  </si>
  <si>
    <t>v roce 2010</t>
  </si>
  <si>
    <t>OBORY VZDĚLÁNÍ POSKYTUJÍCÍ STŘEDNÍ VZDĚLÁNÍ 
S MATURITNÍ ZKOUŠKOU</t>
  </si>
  <si>
    <t>("M")</t>
  </si>
  <si>
    <t>Změna normativu MP 2010/2009 (v %)</t>
  </si>
  <si>
    <t>Změna normativu MP 2010-2009 (v Kč)</t>
  </si>
  <si>
    <t>2341M001</t>
  </si>
  <si>
    <t>Strojírenství</t>
  </si>
  <si>
    <t>2641M002</t>
  </si>
  <si>
    <t>Elektrotechnika</t>
  </si>
  <si>
    <t>2647M002</t>
  </si>
  <si>
    <t>Elektronické počítačové systémy</t>
  </si>
  <si>
    <t>2647M003</t>
  </si>
  <si>
    <t>3647M001</t>
  </si>
  <si>
    <t>Stavebnictví</t>
  </si>
  <si>
    <t>3741M006</t>
  </si>
  <si>
    <t>4141M001</t>
  </si>
  <si>
    <t>Agropodnikání</t>
  </si>
  <si>
    <t>5341M007</t>
  </si>
  <si>
    <t>Zdravotnický asistent</t>
  </si>
  <si>
    <t>6341M004</t>
  </si>
  <si>
    <t>Obchodní akademie</t>
  </si>
  <si>
    <t>6341M040</t>
  </si>
  <si>
    <t>6542M004</t>
  </si>
  <si>
    <t>Hotelnictví a turismus</t>
  </si>
  <si>
    <t>6843M001</t>
  </si>
  <si>
    <t>Veřejnosprávní činnost</t>
  </si>
  <si>
    <t>7531M005</t>
  </si>
  <si>
    <t>Předškolní a mimoškolní pedagogika</t>
  </si>
  <si>
    <t>7541M004</t>
  </si>
  <si>
    <t>7842M001</t>
  </si>
  <si>
    <t>Technické lyceum</t>
  </si>
  <si>
    <t>7842M002</t>
  </si>
  <si>
    <t>Ekonomické lyceum</t>
  </si>
  <si>
    <t>7842M003</t>
  </si>
  <si>
    <t>7842M005</t>
  </si>
  <si>
    <t>Zdravotnické lyceum</t>
  </si>
  <si>
    <t>Porovnání krajských normativů mzdových prostředků
 stanovených jednotlivými krajskými úřady pro krajské a obecní školství
 v roce 2011</t>
  </si>
  <si>
    <t>Změna 2011 ku 2010</t>
  </si>
  <si>
    <t>Změna 2010 ku 2009</t>
  </si>
  <si>
    <t>v %</t>
  </si>
  <si>
    <t>v Kč</t>
  </si>
  <si>
    <t>Počet žáků 
ve šk. r. 2010/2011</t>
  </si>
  <si>
    <t xml:space="preserve">Provoz a ekonomika dopravy </t>
  </si>
  <si>
    <t>Ekonomika a podnikání</t>
  </si>
  <si>
    <t>Sociální péče - sociálně správní činnost</t>
  </si>
  <si>
    <t xml:space="preserve">Technické lyceum </t>
  </si>
  <si>
    <t xml:space="preserve">Pedagogické lyceum </t>
  </si>
  <si>
    <t>1820M01</t>
  </si>
  <si>
    <t>Informační technologie</t>
  </si>
  <si>
    <t>2341M01</t>
  </si>
  <si>
    <t>2641M01</t>
  </si>
  <si>
    <t>3647M01</t>
  </si>
  <si>
    <t>4141M01</t>
  </si>
  <si>
    <t>5341M01</t>
  </si>
  <si>
    <t>6341M01</t>
  </si>
  <si>
    <t>6341M02</t>
  </si>
  <si>
    <t>6542M01</t>
  </si>
  <si>
    <t>Hotelnictví</t>
  </si>
  <si>
    <t>6843M01</t>
  </si>
  <si>
    <t>7842M01</t>
  </si>
  <si>
    <t>7842M02</t>
  </si>
  <si>
    <t>Celkový normativ MP</t>
  </si>
  <si>
    <t>v roce 2011</t>
  </si>
  <si>
    <t>Normativ MP pedagogických pracovníků</t>
  </si>
  <si>
    <t>Normativ MP nepedagogických pracovníků</t>
  </si>
  <si>
    <t>Vybrané obory vzdělání středních škol kategorie "M"</t>
  </si>
  <si>
    <t>Poznámka: počet žáků ve školním roce 2010/2011 v denní formě vzdělávání (podle stavu k 30.9.2010)</t>
  </si>
  <si>
    <t>Normativ mzdových prostředků (MP) v jednotlivých krajích v roce 2011 v porovnání s roky 2010 a 2009</t>
  </si>
  <si>
    <t>Normativ MP 
a ukazatele rozhodné pro jeho stanovení
v jednotlivých letech</t>
  </si>
  <si>
    <r>
      <t>Vysočina   *</t>
    </r>
    <r>
      <rPr>
        <b/>
        <vertAlign val="superscript"/>
        <sz val="12"/>
        <rFont val="Arial"/>
        <family val="2"/>
        <charset val="238"/>
      </rPr>
      <t>)</t>
    </r>
  </si>
  <si>
    <t>Normativ MP pedagogů na 1 žáka</t>
  </si>
  <si>
    <t>Normativ MP nepedagogů na 1 žáka</t>
  </si>
  <si>
    <t>Normativ MP celkem na 1 žáka</t>
  </si>
  <si>
    <t>Změna normativu MP 2011/2010 (v %)</t>
  </si>
  <si>
    <t>Změna normativu MP 2011-2010 (v Kč)</t>
  </si>
  <si>
    <t>*) KÚ kraje Vysočina stanovil v roce 2011 u všech oborů vzdělání, zakončených maturitní zkouškou, k normativním ukazatelům navíc částku 153 Kč na žáka.</t>
  </si>
  <si>
    <t>Tabulka č. 1a</t>
  </si>
  <si>
    <t>Meziroční změna 
normativu MP pedagogů 
na 1 žáka</t>
  </si>
  <si>
    <t>Změna normativu MP ped. 2011/2010 (v %)</t>
  </si>
  <si>
    <t>Změna normativu MP ped. 2010/2009 (v %)</t>
  </si>
  <si>
    <t>Změna normativu MP ped. 2011-2010 (v Kč)</t>
  </si>
  <si>
    <t>Změna normativu MP ped. 2010-2009 (v Kč)</t>
  </si>
  <si>
    <t>Graf č. 1a</t>
  </si>
  <si>
    <t>Tabulka č. 1b</t>
  </si>
  <si>
    <t>Meziroční změna 
normativu MP nepedagogů 
na 1 žáka</t>
  </si>
  <si>
    <t>Změna normativu MP neped. 2011/2010 (v %)</t>
  </si>
  <si>
    <t>Změna normativu MP neped. 2010/2009 (v %)</t>
  </si>
  <si>
    <t>Změna normativu MP neped. 2011-2010 (v Kč)</t>
  </si>
  <si>
    <t>Změna normativu MP neped. 2010-2009 (v Kč)</t>
  </si>
  <si>
    <t>Graf č. 1b</t>
  </si>
  <si>
    <t>Informační technologie  18-20-M/01</t>
  </si>
  <si>
    <t>Strojírenství  23-41-M/01</t>
  </si>
  <si>
    <t>Tabulka č. 2a</t>
  </si>
  <si>
    <t>Graf č. 2a</t>
  </si>
  <si>
    <t>Tabulka č. 2b</t>
  </si>
  <si>
    <t>Graf č. 2b</t>
  </si>
  <si>
    <t>Tabulka č. 3a</t>
  </si>
  <si>
    <t>Graf č. 3a</t>
  </si>
  <si>
    <t>Tabulka č. 3b</t>
  </si>
  <si>
    <t>Graf č. 3b</t>
  </si>
  <si>
    <t>Elektrotechnika  26-41-M/01</t>
  </si>
  <si>
    <t>Graf č. 5b</t>
  </si>
  <si>
    <t>Tabulka č. 5b</t>
  </si>
  <si>
    <t>Tabulka č. 5a</t>
  </si>
  <si>
    <t>Graf č. 5a</t>
  </si>
  <si>
    <t>Graf č. 5</t>
  </si>
  <si>
    <t>Tabulka č. 4a</t>
  </si>
  <si>
    <t>Graf č. 4a</t>
  </si>
  <si>
    <t>Tabulka č. 4b</t>
  </si>
  <si>
    <t>Graf č. 4b</t>
  </si>
  <si>
    <t>Graf č. 6b</t>
  </si>
  <si>
    <t>Tabulka č. 6b</t>
  </si>
  <si>
    <t>Graf č. 6a</t>
  </si>
  <si>
    <t>Tabulka č. 6a</t>
  </si>
  <si>
    <t>Graf č. 7b</t>
  </si>
  <si>
    <t>Tabulka č. 7b</t>
  </si>
  <si>
    <t>Graf č. 7a</t>
  </si>
  <si>
    <t>Tabulka č. 7a</t>
  </si>
  <si>
    <t>Graf č. 8b</t>
  </si>
  <si>
    <t>Tabulka č. 8b</t>
  </si>
  <si>
    <t>Graf č. 8a</t>
  </si>
  <si>
    <t>Tabulka č. 8a</t>
  </si>
  <si>
    <t>Stavebnictví  36-47-M/01</t>
  </si>
  <si>
    <t>Tabulka č. 9a</t>
  </si>
  <si>
    <t>Graf č. 9a</t>
  </si>
  <si>
    <t>Tabulka č. 9b</t>
  </si>
  <si>
    <t>Graf č. 9b</t>
  </si>
  <si>
    <t>Graf č. 10b</t>
  </si>
  <si>
    <t>Tabulka č. 10b</t>
  </si>
  <si>
    <t>Tabulka č. 10a</t>
  </si>
  <si>
    <t>Graf č. 10a</t>
  </si>
  <si>
    <t>Graf č. 11b</t>
  </si>
  <si>
    <t>Tabulka č. 11b</t>
  </si>
  <si>
    <t>Tabulka č. 11a</t>
  </si>
  <si>
    <t>Graf č. 11a</t>
  </si>
  <si>
    <t>Agropodnikání  41-41-M/01</t>
  </si>
  <si>
    <t>Graf č. 12b</t>
  </si>
  <si>
    <t>Tabulka č. 12b</t>
  </si>
  <si>
    <t>Graf č. 12a</t>
  </si>
  <si>
    <t>Tabulka č. 12a</t>
  </si>
  <si>
    <t>Graf č. 13b</t>
  </si>
  <si>
    <t>Tabulka č. 13b</t>
  </si>
  <si>
    <t>Graf č. 13a</t>
  </si>
  <si>
    <t>Tabulka č. 13a</t>
  </si>
  <si>
    <t>Zdravotnický asistent  53-41-M/01</t>
  </si>
  <si>
    <t>Graf č. 14b</t>
  </si>
  <si>
    <t>Tabulka č. 14b</t>
  </si>
  <si>
    <t>Graf č. 14a</t>
  </si>
  <si>
    <t>Tabulka č. 14a</t>
  </si>
  <si>
    <t>Graf č. 15b</t>
  </si>
  <si>
    <t>Tabulka č. 15b</t>
  </si>
  <si>
    <t>Graf č. 15a</t>
  </si>
  <si>
    <t>Tabulka č. 15a</t>
  </si>
  <si>
    <t>Ekonomika a podnikání  63-41-M/01</t>
  </si>
  <si>
    <t>Graf č. 16b</t>
  </si>
  <si>
    <t>Tabulka č. 16b</t>
  </si>
  <si>
    <t>Graf č. 16a</t>
  </si>
  <si>
    <t>Tabulka č. 16a</t>
  </si>
  <si>
    <t>Obchodní akademie  63-41-M/02</t>
  </si>
  <si>
    <t>Graf č. 17b</t>
  </si>
  <si>
    <t>Tabulka č. 17b</t>
  </si>
  <si>
    <t>Graf č. 17a</t>
  </si>
  <si>
    <t>Tabulka č. 17a</t>
  </si>
  <si>
    <t>Graf č. 18b</t>
  </si>
  <si>
    <t>Tabulka č. 18b</t>
  </si>
  <si>
    <t>Graf č. 18a</t>
  </si>
  <si>
    <t>Tabulka č. 18a</t>
  </si>
  <si>
    <t>Graf č. 19b</t>
  </si>
  <si>
    <t>Tabulka č. 19b</t>
  </si>
  <si>
    <t>Graf č. 19a</t>
  </si>
  <si>
    <t>Tabulka č. 19a</t>
  </si>
  <si>
    <t>Hotelnictví 65-42-M/01</t>
  </si>
  <si>
    <t>Graf č. 20b</t>
  </si>
  <si>
    <t>Tabulka č. 20b</t>
  </si>
  <si>
    <t>Graf č. 20a</t>
  </si>
  <si>
    <t>Tabulka č. 20a</t>
  </si>
  <si>
    <t>Graf č. 21b</t>
  </si>
  <si>
    <t>Tabulka č. 21b</t>
  </si>
  <si>
    <t>Graf č. 21a</t>
  </si>
  <si>
    <t>Tabulka č. 21a</t>
  </si>
  <si>
    <t>Veřejnosprávní činnost 68-43-M/01</t>
  </si>
  <si>
    <t>Graf č. 22b</t>
  </si>
  <si>
    <t>Tabulka č. 22b</t>
  </si>
  <si>
    <t>Graf č. 22a</t>
  </si>
  <si>
    <t>Tabulka č. 22a</t>
  </si>
  <si>
    <t>Graf č. 23b</t>
  </si>
  <si>
    <t>Tabulka č. 23b</t>
  </si>
  <si>
    <t>Graf č. 23a</t>
  </si>
  <si>
    <t>Tabulka č. 23a</t>
  </si>
  <si>
    <t>Graf č. 24b</t>
  </si>
  <si>
    <t>Tabulka č. 24b</t>
  </si>
  <si>
    <t>Graf č. 24a</t>
  </si>
  <si>
    <t>Tabulka č. 24a</t>
  </si>
  <si>
    <t>Graf č. 25b</t>
  </si>
  <si>
    <t>Tabulka č. 25b</t>
  </si>
  <si>
    <t>Graf č. 25a</t>
  </si>
  <si>
    <t>Tabulka č. 25a</t>
  </si>
  <si>
    <t>Graf č. 26b</t>
  </si>
  <si>
    <t>Tabulka č. 26b</t>
  </si>
  <si>
    <t>Graf č. 26a</t>
  </si>
  <si>
    <t>Tabulka č. 26a</t>
  </si>
  <si>
    <t>Graf č. 27b</t>
  </si>
  <si>
    <t>Tabulka č. 27b</t>
  </si>
  <si>
    <t>Graf č. 27a</t>
  </si>
  <si>
    <t>Tabulka č. 27a</t>
  </si>
  <si>
    <t>Graf č. 28b</t>
  </si>
  <si>
    <t>Tabulka č. 28b</t>
  </si>
  <si>
    <t>Graf č. 28a</t>
  </si>
  <si>
    <t>Tabulka č. 28a</t>
  </si>
  <si>
    <t>Technické lyceum 78-42-M/01</t>
  </si>
  <si>
    <t>Graf č. 29b</t>
  </si>
  <si>
    <t>Tabulka č. 29b</t>
  </si>
  <si>
    <t>Graf č. 29a</t>
  </si>
  <si>
    <t>Tabulka č. 29a</t>
  </si>
  <si>
    <t>Ekonomické lyceum 78-42-M/02</t>
  </si>
  <si>
    <t>Graf č. 30b</t>
  </si>
  <si>
    <t>Tabulka č. 30b</t>
  </si>
  <si>
    <t>Graf č. 30a</t>
  </si>
  <si>
    <t>Tabulka č. 30a</t>
  </si>
  <si>
    <t>Graf č. 31a</t>
  </si>
  <si>
    <t>Graf č. 31c</t>
  </si>
  <si>
    <t>Graf č. 31b</t>
  </si>
  <si>
    <t xml:space="preserve">Průměrná hodnota normativu mzdových prostředků (MP) stanoveného jednotlivými kraji v roce 2011 v porovnání s roky 2010 a 2009 </t>
  </si>
  <si>
    <t xml:space="preserve">(obory vzdělání zakončené maturitní zkouškou) </t>
  </si>
</sst>
</file>

<file path=xl/styles.xml><?xml version="1.0" encoding="utf-8"?>
<styleSheet xmlns="http://schemas.openxmlformats.org/spreadsheetml/2006/main">
  <numFmts count="9">
    <numFmt numFmtId="164" formatCode="#,##0_ ;[Red]\-#,##0\ "/>
    <numFmt numFmtId="165" formatCode="\+#,##0.00;[Red]\-#,##0.00"/>
    <numFmt numFmtId="166" formatCode="\+#,##0;[Red]\-#,##0"/>
    <numFmt numFmtId="167" formatCode="#,##0;\-0;&quot; --- &quot;"/>
    <numFmt numFmtId="168" formatCode="#,##0.00;\-0.00;&quot; --- &quot;"/>
    <numFmt numFmtId="169" formatCode="\+\ #,##0.00;[Red]\-\ #,##0.00"/>
    <numFmt numFmtId="170" formatCode="&quot;(&quot;#,##0&quot;.)&quot;"/>
    <numFmt numFmtId="171" formatCode="#,##0;[Red]\-\ #,##0;&quot; --- &quot;"/>
    <numFmt numFmtId="172" formatCode="\+\ #,##0;[Red]\-\ #,##0"/>
  </numFmts>
  <fonts count="31"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name val="Arial"/>
      <family val="2"/>
      <charset val="238"/>
    </font>
    <font>
      <b/>
      <u/>
      <sz val="16"/>
      <name val="Arial"/>
      <family val="2"/>
      <charset val="238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color indexed="12"/>
      <name val="Times New Roman"/>
      <family val="1"/>
      <charset val="238"/>
    </font>
    <font>
      <b/>
      <i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20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3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b/>
      <sz val="20"/>
      <color rgb="FFFF0000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CB2B2"/>
        <bgColor indexed="64"/>
      </patternFill>
    </fill>
    <fill>
      <patternFill patternType="solid">
        <fgColor rgb="FFB9CDE5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5">
    <xf numFmtId="0" fontId="0" fillId="0" borderId="0" xfId="0"/>
    <xf numFmtId="0" fontId="1" fillId="2" borderId="0" xfId="2" applyFill="1"/>
    <xf numFmtId="0" fontId="3" fillId="2" borderId="0" xfId="2" applyFont="1" applyFill="1" applyBorder="1"/>
    <xf numFmtId="0" fontId="5" fillId="2" borderId="0" xfId="3" applyFont="1" applyFill="1" applyProtection="1">
      <protection locked="0"/>
    </xf>
    <xf numFmtId="0" fontId="5" fillId="2" borderId="0" xfId="4" applyFont="1" applyFill="1" applyProtection="1">
      <protection locked="0"/>
    </xf>
    <xf numFmtId="0" fontId="5" fillId="2" borderId="0" xfId="5" applyFont="1" applyFill="1" applyProtection="1">
      <protection locked="0"/>
    </xf>
    <xf numFmtId="0" fontId="5" fillId="2" borderId="0" xfId="6" applyFont="1" applyFill="1" applyProtection="1">
      <protection locked="0"/>
    </xf>
    <xf numFmtId="0" fontId="5" fillId="2" borderId="0" xfId="7" applyFont="1" applyFill="1" applyProtection="1">
      <protection locked="0"/>
    </xf>
    <xf numFmtId="0" fontId="5" fillId="2" borderId="0" xfId="8" applyFont="1" applyFill="1" applyProtection="1">
      <protection locked="0"/>
    </xf>
    <xf numFmtId="0" fontId="5" fillId="2" borderId="0" xfId="9" applyFont="1" applyFill="1" applyProtection="1">
      <protection locked="0"/>
    </xf>
    <xf numFmtId="0" fontId="5" fillId="2" borderId="0" xfId="10" applyFont="1" applyFill="1" applyProtection="1">
      <protection locked="0"/>
    </xf>
    <xf numFmtId="0" fontId="5" fillId="2" borderId="0" xfId="11" applyFont="1" applyFill="1" applyProtection="1">
      <protection locked="0"/>
    </xf>
    <xf numFmtId="0" fontId="5" fillId="2" borderId="0" xfId="12" applyFont="1" applyFill="1" applyProtection="1">
      <protection locked="0"/>
    </xf>
    <xf numFmtId="0" fontId="5" fillId="2" borderId="0" xfId="13" applyFont="1" applyFill="1" applyProtection="1">
      <protection locked="0"/>
    </xf>
    <xf numFmtId="0" fontId="5" fillId="2" borderId="0" xfId="14" applyFont="1" applyFill="1" applyProtection="1">
      <protection locked="0"/>
    </xf>
    <xf numFmtId="0" fontId="5" fillId="2" borderId="0" xfId="15" applyFont="1" applyFill="1" applyProtection="1">
      <protection locked="0"/>
    </xf>
    <xf numFmtId="0" fontId="5" fillId="2" borderId="0" xfId="16" applyFont="1" applyFill="1" applyProtection="1">
      <protection locked="0"/>
    </xf>
    <xf numFmtId="0" fontId="5" fillId="2" borderId="0" xfId="17" applyFont="1" applyFill="1" applyProtection="1">
      <protection locked="0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1" applyFont="1" applyAlignment="1" applyProtection="1"/>
    <xf numFmtId="0" fontId="14" fillId="0" borderId="0" xfId="2" applyFont="1" applyAlignment="1">
      <alignment horizontal="right"/>
    </xf>
    <xf numFmtId="0" fontId="1" fillId="3" borderId="0" xfId="18" applyFill="1"/>
    <xf numFmtId="0" fontId="3" fillId="3" borderId="0" xfId="18" applyFont="1" applyFill="1"/>
    <xf numFmtId="0" fontId="15" fillId="3" borderId="0" xfId="18" applyFont="1" applyFill="1" applyAlignment="1">
      <alignment horizontal="right"/>
    </xf>
    <xf numFmtId="0" fontId="3" fillId="3" borderId="1" xfId="18" applyFont="1" applyFill="1" applyBorder="1" applyAlignment="1">
      <alignment horizontal="center" textRotation="90" wrapText="1"/>
    </xf>
    <xf numFmtId="0" fontId="3" fillId="3" borderId="2" xfId="18" applyFont="1" applyFill="1" applyBorder="1" applyAlignment="1">
      <alignment horizontal="center" textRotation="90" wrapText="1"/>
    </xf>
    <xf numFmtId="0" fontId="3" fillId="3" borderId="0" xfId="18" applyFont="1" applyFill="1" applyAlignment="1">
      <alignment textRotation="90" wrapText="1"/>
    </xf>
    <xf numFmtId="0" fontId="3" fillId="3" borderId="0" xfId="18" applyFont="1" applyFill="1" applyAlignment="1">
      <alignment wrapText="1"/>
    </xf>
    <xf numFmtId="0" fontId="16" fillId="4" borderId="3" xfId="18" applyFont="1" applyFill="1" applyBorder="1" applyAlignment="1">
      <alignment horizontal="center" vertical="center"/>
    </xf>
    <xf numFmtId="0" fontId="3" fillId="4" borderId="4" xfId="18" applyFont="1" applyFill="1" applyBorder="1" applyAlignment="1">
      <alignment horizontal="center" textRotation="90" wrapText="1"/>
    </xf>
    <xf numFmtId="0" fontId="3" fillId="3" borderId="5" xfId="18" applyFont="1" applyFill="1" applyBorder="1" applyAlignment="1">
      <alignment horizontal="left"/>
    </xf>
    <xf numFmtId="3" fontId="3" fillId="3" borderId="6" xfId="18" applyNumberFormat="1" applyFont="1" applyFill="1" applyBorder="1" applyAlignment="1">
      <alignment horizontal="left"/>
    </xf>
    <xf numFmtId="3" fontId="1" fillId="3" borderId="0" xfId="18" applyNumberFormat="1" applyFill="1" applyAlignment="1">
      <alignment horizontal="center"/>
    </xf>
    <xf numFmtId="0" fontId="3" fillId="3" borderId="6" xfId="18" applyFont="1" applyFill="1" applyBorder="1" applyAlignment="1">
      <alignment horizontal="left"/>
    </xf>
    <xf numFmtId="3" fontId="3" fillId="3" borderId="7" xfId="18" applyNumberFormat="1" applyFont="1" applyFill="1" applyBorder="1" applyAlignment="1">
      <alignment horizontal="left"/>
    </xf>
    <xf numFmtId="0" fontId="3" fillId="3" borderId="8" xfId="18" applyFont="1" applyFill="1" applyBorder="1" applyAlignment="1">
      <alignment horizontal="left"/>
    </xf>
    <xf numFmtId="3" fontId="8" fillId="3" borderId="9" xfId="19" applyNumberFormat="1" applyFont="1" applyFill="1" applyBorder="1" applyAlignment="1">
      <alignment horizontal="center"/>
    </xf>
    <xf numFmtId="3" fontId="7" fillId="3" borderId="0" xfId="18" applyNumberFormat="1" applyFont="1" applyFill="1"/>
    <xf numFmtId="0" fontId="18" fillId="3" borderId="0" xfId="18" applyFont="1" applyFill="1"/>
    <xf numFmtId="0" fontId="17" fillId="3" borderId="0" xfId="18" applyFont="1" applyFill="1" applyBorder="1"/>
    <xf numFmtId="165" fontId="17" fillId="3" borderId="0" xfId="18" applyNumberFormat="1" applyFont="1" applyFill="1" applyBorder="1" applyAlignment="1">
      <alignment horizontal="center"/>
    </xf>
    <xf numFmtId="0" fontId="7" fillId="3" borderId="0" xfId="18" applyFont="1" applyFill="1" applyAlignment="1">
      <alignment horizontal="right"/>
    </xf>
    <xf numFmtId="0" fontId="7" fillId="3" borderId="0" xfId="18" applyFont="1" applyFill="1"/>
    <xf numFmtId="165" fontId="3" fillId="3" borderId="12" xfId="18" applyNumberFormat="1" applyFont="1" applyFill="1" applyBorder="1" applyAlignment="1">
      <alignment horizontal="center"/>
    </xf>
    <xf numFmtId="165" fontId="17" fillId="0" borderId="12" xfId="18" applyNumberFormat="1" applyFont="1" applyFill="1" applyBorder="1" applyAlignment="1">
      <alignment horizontal="center"/>
    </xf>
    <xf numFmtId="166" fontId="17" fillId="0" borderId="12" xfId="18" applyNumberFormat="1" applyFont="1" applyFill="1" applyBorder="1" applyAlignment="1">
      <alignment horizontal="center"/>
    </xf>
    <xf numFmtId="0" fontId="12" fillId="0" borderId="24" xfId="0" applyFont="1" applyBorder="1"/>
    <xf numFmtId="0" fontId="11" fillId="0" borderId="24" xfId="0" applyFont="1" applyBorder="1"/>
    <xf numFmtId="168" fontId="7" fillId="3" borderId="14" xfId="19" applyNumberFormat="1" applyFont="1" applyFill="1" applyBorder="1" applyAlignment="1" applyProtection="1">
      <alignment horizontal="center"/>
      <protection locked="0"/>
    </xf>
    <xf numFmtId="168" fontId="7" fillId="3" borderId="13" xfId="19" applyNumberFormat="1" applyFont="1" applyFill="1" applyBorder="1" applyAlignment="1" applyProtection="1">
      <alignment horizontal="center"/>
      <protection locked="0"/>
    </xf>
    <xf numFmtId="167" fontId="7" fillId="3" borderId="13" xfId="19" applyNumberFormat="1" applyFont="1" applyFill="1" applyBorder="1" applyAlignment="1" applyProtection="1">
      <alignment horizontal="center"/>
      <protection locked="0"/>
    </xf>
    <xf numFmtId="167" fontId="7" fillId="3" borderId="16" xfId="19" applyNumberFormat="1" applyFont="1" applyFill="1" applyBorder="1" applyAlignment="1" applyProtection="1">
      <alignment horizontal="center"/>
      <protection locked="0"/>
    </xf>
    <xf numFmtId="0" fontId="1" fillId="2" borderId="0" xfId="18" applyFill="1"/>
    <xf numFmtId="0" fontId="17" fillId="4" borderId="10" xfId="18" applyFont="1" applyFill="1" applyBorder="1" applyAlignment="1">
      <alignment horizontal="center" textRotation="90" wrapText="1"/>
    </xf>
    <xf numFmtId="168" fontId="18" fillId="3" borderId="15" xfId="19" applyNumberFormat="1" applyFont="1" applyFill="1" applyBorder="1" applyAlignment="1" applyProtection="1">
      <alignment horizontal="center"/>
      <protection locked="0"/>
    </xf>
    <xf numFmtId="167" fontId="18" fillId="3" borderId="15" xfId="19" applyNumberFormat="1" applyFont="1" applyFill="1" applyBorder="1" applyAlignment="1" applyProtection="1">
      <alignment horizontal="center"/>
      <protection locked="0"/>
    </xf>
    <xf numFmtId="167" fontId="18" fillId="3" borderId="17" xfId="19" applyNumberFormat="1" applyFont="1" applyFill="1" applyBorder="1" applyAlignment="1" applyProtection="1">
      <alignment horizontal="center"/>
      <protection locked="0"/>
    </xf>
    <xf numFmtId="0" fontId="3" fillId="3" borderId="25" xfId="18" applyFont="1" applyFill="1" applyBorder="1" applyAlignment="1">
      <alignment horizontal="center" textRotation="90" wrapText="1"/>
    </xf>
    <xf numFmtId="0" fontId="17" fillId="4" borderId="26" xfId="18" applyFont="1" applyFill="1" applyBorder="1" applyAlignment="1">
      <alignment horizontal="center" textRotation="90" wrapText="1"/>
    </xf>
    <xf numFmtId="0" fontId="3" fillId="3" borderId="18" xfId="18" applyFont="1" applyFill="1" applyBorder="1" applyAlignment="1">
      <alignment horizontal="center"/>
    </xf>
    <xf numFmtId="0" fontId="17" fillId="3" borderId="27" xfId="18" applyFont="1" applyFill="1" applyBorder="1" applyAlignment="1">
      <alignment horizontal="center" textRotation="90" wrapText="1"/>
    </xf>
    <xf numFmtId="168" fontId="18" fillId="3" borderId="28" xfId="19" applyNumberFormat="1" applyFont="1" applyFill="1" applyBorder="1" applyAlignment="1" applyProtection="1">
      <alignment horizontal="center"/>
      <protection locked="0"/>
    </xf>
    <xf numFmtId="0" fontId="15" fillId="0" borderId="0" xfId="18" applyFont="1" applyFill="1" applyAlignment="1">
      <alignment horizontal="right"/>
    </xf>
    <xf numFmtId="0" fontId="9" fillId="0" borderId="0" xfId="0" applyFont="1"/>
    <xf numFmtId="0" fontId="23" fillId="0" borderId="0" xfId="0" applyFont="1"/>
    <xf numFmtId="0" fontId="18" fillId="0" borderId="0" xfId="0" applyFont="1" applyFill="1" applyBorder="1" applyAlignment="1">
      <alignment horizontal="left"/>
    </xf>
    <xf numFmtId="0" fontId="14" fillId="0" borderId="0" xfId="2" applyFont="1" applyFill="1" applyAlignment="1">
      <alignment horizontal="right"/>
    </xf>
    <xf numFmtId="0" fontId="4" fillId="0" borderId="0" xfId="18" applyFont="1" applyFill="1" applyAlignment="1">
      <alignment horizontal="center"/>
    </xf>
    <xf numFmtId="0" fontId="3" fillId="0" borderId="0" xfId="18" applyFont="1" applyFill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168" fontId="7" fillId="3" borderId="30" xfId="19" applyNumberFormat="1" applyFont="1" applyFill="1" applyBorder="1" applyAlignment="1" applyProtection="1">
      <alignment horizontal="center"/>
      <protection locked="0"/>
    </xf>
    <xf numFmtId="168" fontId="7" fillId="3" borderId="31" xfId="19" applyNumberFormat="1" applyFont="1" applyFill="1" applyBorder="1" applyAlignment="1" applyProtection="1">
      <alignment horizontal="center"/>
      <protection locked="0"/>
    </xf>
    <xf numFmtId="167" fontId="7" fillId="3" borderId="31" xfId="19" applyNumberFormat="1" applyFont="1" applyFill="1" applyBorder="1" applyAlignment="1" applyProtection="1">
      <alignment horizontal="center"/>
      <protection locked="0"/>
    </xf>
    <xf numFmtId="167" fontId="7" fillId="3" borderId="33" xfId="19" applyNumberFormat="1" applyFont="1" applyFill="1" applyBorder="1" applyAlignment="1" applyProtection="1">
      <alignment horizontal="center"/>
      <protection locked="0"/>
    </xf>
    <xf numFmtId="3" fontId="8" fillId="3" borderId="34" xfId="19" applyNumberFormat="1" applyFont="1" applyFill="1" applyBorder="1" applyAlignment="1">
      <alignment horizontal="center"/>
    </xf>
    <xf numFmtId="0" fontId="7" fillId="0" borderId="23" xfId="0" applyFont="1" applyBorder="1" applyAlignment="1">
      <alignment horizontal="right"/>
    </xf>
    <xf numFmtId="3" fontId="7" fillId="0" borderId="33" xfId="0" applyNumberFormat="1" applyFont="1" applyBorder="1" applyAlignment="1">
      <alignment horizontal="right" indent="1"/>
    </xf>
    <xf numFmtId="3" fontId="7" fillId="0" borderId="16" xfId="0" applyNumberFormat="1" applyFont="1" applyBorder="1" applyAlignment="1">
      <alignment horizontal="right" indent="1"/>
    </xf>
    <xf numFmtId="3" fontId="7" fillId="0" borderId="17" xfId="0" applyNumberFormat="1" applyFont="1" applyBorder="1" applyAlignment="1">
      <alignment horizontal="right" indent="1"/>
    </xf>
    <xf numFmtId="3" fontId="7" fillId="3" borderId="0" xfId="18" applyNumberFormat="1" applyFont="1" applyFill="1" applyAlignment="1">
      <alignment horizontal="center"/>
    </xf>
    <xf numFmtId="0" fontId="4" fillId="3" borderId="0" xfId="18" applyFont="1" applyFill="1" applyAlignment="1">
      <alignment horizontal="center"/>
    </xf>
    <xf numFmtId="0" fontId="4" fillId="0" borderId="0" xfId="18" applyFont="1" applyFill="1" applyAlignment="1">
      <alignment horizontal="center" wrapText="1"/>
    </xf>
    <xf numFmtId="0" fontId="4" fillId="3" borderId="0" xfId="18" applyFont="1" applyFill="1" applyAlignment="1">
      <alignment horizontal="center"/>
    </xf>
    <xf numFmtId="0" fontId="3" fillId="0" borderId="36" xfId="0" applyFont="1" applyBorder="1" applyAlignment="1">
      <alignment horizontal="center" vertical="center" wrapText="1"/>
    </xf>
    <xf numFmtId="171" fontId="7" fillId="0" borderId="31" xfId="20" applyNumberFormat="1" applyFont="1" applyFill="1" applyBorder="1" applyAlignment="1">
      <alignment horizontal="right" indent="1"/>
    </xf>
    <xf numFmtId="171" fontId="7" fillId="0" borderId="13" xfId="0" applyNumberFormat="1" applyFont="1" applyFill="1" applyBorder="1" applyAlignment="1">
      <alignment horizontal="right" indent="1"/>
    </xf>
    <xf numFmtId="171" fontId="7" fillId="0" borderId="15" xfId="0" applyNumberFormat="1" applyFont="1" applyFill="1" applyBorder="1" applyAlignment="1">
      <alignment horizontal="right" indent="1"/>
    </xf>
    <xf numFmtId="169" fontId="7" fillId="0" borderId="31" xfId="0" applyNumberFormat="1" applyFont="1" applyBorder="1" applyAlignment="1">
      <alignment horizontal="right" indent="1"/>
    </xf>
    <xf numFmtId="172" fontId="7" fillId="0" borderId="15" xfId="0" applyNumberFormat="1" applyFont="1" applyBorder="1" applyAlignment="1">
      <alignment horizontal="right" vertical="center" indent="1"/>
    </xf>
    <xf numFmtId="0" fontId="7" fillId="0" borderId="31" xfId="20" applyFont="1" applyFill="1" applyBorder="1"/>
    <xf numFmtId="0" fontId="7" fillId="0" borderId="29" xfId="20" applyFont="1" applyFill="1" applyBorder="1"/>
    <xf numFmtId="172" fontId="7" fillId="0" borderId="29" xfId="0" applyNumberFormat="1" applyFont="1" applyBorder="1" applyAlignment="1">
      <alignment horizontal="right" indent="1"/>
    </xf>
    <xf numFmtId="171" fontId="7" fillId="0" borderId="31" xfId="0" applyNumberFormat="1" applyFont="1" applyFill="1" applyBorder="1" applyAlignment="1">
      <alignment horizontal="right" indent="1"/>
    </xf>
    <xf numFmtId="170" fontId="24" fillId="0" borderId="15" xfId="0" applyNumberFormat="1" applyFont="1" applyBorder="1" applyAlignment="1">
      <alignment horizontal="right" indent="1"/>
    </xf>
    <xf numFmtId="170" fontId="24" fillId="0" borderId="17" xfId="0" applyNumberFormat="1" applyFont="1" applyBorder="1" applyAlignment="1">
      <alignment horizontal="right" indent="1"/>
    </xf>
    <xf numFmtId="171" fontId="7" fillId="0" borderId="45" xfId="20" applyNumberFormat="1" applyFont="1" applyFill="1" applyBorder="1" applyAlignment="1">
      <alignment horizontal="right" indent="1"/>
    </xf>
    <xf numFmtId="171" fontId="7" fillId="0" borderId="46" xfId="0" applyNumberFormat="1" applyFont="1" applyFill="1" applyBorder="1" applyAlignment="1">
      <alignment horizontal="right" indent="1"/>
    </xf>
    <xf numFmtId="171" fontId="7" fillId="0" borderId="28" xfId="0" applyNumberFormat="1" applyFont="1" applyFill="1" applyBorder="1" applyAlignment="1">
      <alignment horizontal="right" indent="1"/>
    </xf>
    <xf numFmtId="169" fontId="7" fillId="0" borderId="45" xfId="0" applyNumberFormat="1" applyFont="1" applyBorder="1" applyAlignment="1">
      <alignment horizontal="right" indent="1"/>
    </xf>
    <xf numFmtId="172" fontId="7" fillId="0" borderId="28" xfId="0" applyNumberFormat="1" applyFont="1" applyBorder="1" applyAlignment="1">
      <alignment horizontal="right" vertical="center" indent="1"/>
    </xf>
    <xf numFmtId="172" fontId="7" fillId="0" borderId="48" xfId="0" applyNumberFormat="1" applyFont="1" applyBorder="1" applyAlignment="1">
      <alignment horizontal="right" indent="1"/>
    </xf>
    <xf numFmtId="0" fontId="3" fillId="0" borderId="3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6" fillId="4" borderId="49" xfId="18" applyFont="1" applyFill="1" applyBorder="1" applyAlignment="1">
      <alignment horizontal="left" vertical="center"/>
    </xf>
    <xf numFmtId="171" fontId="7" fillId="0" borderId="33" xfId="0" applyNumberFormat="1" applyFont="1" applyFill="1" applyBorder="1" applyAlignment="1">
      <alignment horizontal="right" indent="1"/>
    </xf>
    <xf numFmtId="0" fontId="1" fillId="0" borderId="0" xfId="18" applyFill="1"/>
    <xf numFmtId="0" fontId="5" fillId="2" borderId="0" xfId="21" applyFont="1" applyFill="1" applyAlignment="1" applyProtection="1">
      <alignment horizontal="left"/>
      <protection locked="0"/>
    </xf>
    <xf numFmtId="0" fontId="1" fillId="2" borderId="0" xfId="21" applyFill="1"/>
    <xf numFmtId="0" fontId="3" fillId="2" borderId="0" xfId="21" applyFont="1" applyFill="1" applyBorder="1"/>
    <xf numFmtId="0" fontId="6" fillId="2" borderId="0" xfId="21" applyFont="1" applyFill="1" applyAlignment="1">
      <alignment horizontal="right"/>
    </xf>
    <xf numFmtId="0" fontId="1" fillId="3" borderId="0" xfId="21" applyFill="1"/>
    <xf numFmtId="0" fontId="26" fillId="0" borderId="0" xfId="0" applyFont="1" applyAlignment="1">
      <alignment horizontal="center"/>
    </xf>
    <xf numFmtId="0" fontId="0" fillId="0" borderId="0" xfId="0" applyFill="1"/>
    <xf numFmtId="0" fontId="7" fillId="0" borderId="5" xfId="0" applyFont="1" applyBorder="1" applyAlignment="1">
      <alignment horizontal="right"/>
    </xf>
    <xf numFmtId="0" fontId="16" fillId="5" borderId="30" xfId="18" applyFont="1" applyFill="1" applyBorder="1" applyAlignment="1">
      <alignment horizontal="left" vertical="center"/>
    </xf>
    <xf numFmtId="0" fontId="16" fillId="5" borderId="32" xfId="18" applyFont="1" applyFill="1" applyBorder="1" applyAlignment="1">
      <alignment horizontal="left" vertical="center"/>
    </xf>
    <xf numFmtId="0" fontId="16" fillId="5" borderId="49" xfId="18" applyFont="1" applyFill="1" applyBorder="1" applyAlignment="1">
      <alignment horizontal="left" vertical="center"/>
    </xf>
    <xf numFmtId="0" fontId="28" fillId="5" borderId="49" xfId="18" applyFont="1" applyFill="1" applyBorder="1" applyAlignment="1">
      <alignment horizontal="left" vertical="center"/>
    </xf>
    <xf numFmtId="3" fontId="7" fillId="0" borderId="45" xfId="0" applyNumberFormat="1" applyFont="1" applyBorder="1" applyAlignment="1">
      <alignment horizontal="right" indent="1"/>
    </xf>
    <xf numFmtId="3" fontId="7" fillId="0" borderId="46" xfId="0" applyNumberFormat="1" applyFont="1" applyBorder="1" applyAlignment="1">
      <alignment horizontal="right" indent="1"/>
    </xf>
    <xf numFmtId="3" fontId="7" fillId="0" borderId="28" xfId="0" applyNumberFormat="1" applyFont="1" applyBorder="1" applyAlignment="1">
      <alignment horizontal="right" indent="1"/>
    </xf>
    <xf numFmtId="0" fontId="16" fillId="6" borderId="30" xfId="18" applyFont="1" applyFill="1" applyBorder="1" applyAlignment="1">
      <alignment horizontal="left" vertical="center"/>
    </xf>
    <xf numFmtId="0" fontId="16" fillId="6" borderId="32" xfId="18" applyFont="1" applyFill="1" applyBorder="1" applyAlignment="1">
      <alignment horizontal="left" vertical="center"/>
    </xf>
    <xf numFmtId="0" fontId="16" fillId="6" borderId="49" xfId="18" applyFont="1" applyFill="1" applyBorder="1" applyAlignment="1">
      <alignment horizontal="left" vertical="center"/>
    </xf>
    <xf numFmtId="0" fontId="28" fillId="6" borderId="49" xfId="18" applyFont="1" applyFill="1" applyBorder="1" applyAlignment="1">
      <alignment horizontal="left" vertical="center"/>
    </xf>
    <xf numFmtId="3" fontId="0" fillId="0" borderId="0" xfId="0" applyNumberFormat="1"/>
    <xf numFmtId="0" fontId="0" fillId="0" borderId="0" xfId="0" applyAlignment="1">
      <alignment horizontal="right"/>
    </xf>
    <xf numFmtId="168" fontId="7" fillId="3" borderId="32" xfId="19" applyNumberFormat="1" applyFont="1" applyFill="1" applyBorder="1" applyAlignment="1" applyProtection="1">
      <alignment horizontal="center"/>
      <protection locked="0"/>
    </xf>
    <xf numFmtId="168" fontId="7" fillId="3" borderId="29" xfId="19" applyNumberFormat="1" applyFont="1" applyFill="1" applyBorder="1" applyAlignment="1" applyProtection="1">
      <alignment horizontal="center"/>
      <protection locked="0"/>
    </xf>
    <xf numFmtId="167" fontId="7" fillId="3" borderId="29" xfId="19" applyNumberFormat="1" applyFont="1" applyFill="1" applyBorder="1" applyAlignment="1" applyProtection="1">
      <alignment horizontal="center"/>
      <protection locked="0"/>
    </xf>
    <xf numFmtId="167" fontId="7" fillId="3" borderId="36" xfId="19" applyNumberFormat="1" applyFont="1" applyFill="1" applyBorder="1" applyAlignment="1" applyProtection="1">
      <alignment horizontal="center"/>
      <protection locked="0"/>
    </xf>
    <xf numFmtId="3" fontId="8" fillId="3" borderId="4" xfId="19" applyNumberFormat="1" applyFont="1" applyFill="1" applyBorder="1" applyAlignment="1">
      <alignment horizontal="center"/>
    </xf>
    <xf numFmtId="3" fontId="19" fillId="3" borderId="8" xfId="19" applyNumberFormat="1" applyFont="1" applyFill="1" applyBorder="1" applyAlignment="1">
      <alignment horizontal="center"/>
    </xf>
    <xf numFmtId="3" fontId="25" fillId="3" borderId="0" xfId="18" applyNumberFormat="1" applyFont="1" applyFill="1"/>
    <xf numFmtId="3" fontId="8" fillId="3" borderId="44" xfId="19" applyNumberFormat="1" applyFont="1" applyFill="1" applyBorder="1" applyAlignment="1">
      <alignment horizontal="center"/>
    </xf>
    <xf numFmtId="167" fontId="25" fillId="3" borderId="0" xfId="18" applyNumberFormat="1" applyFont="1" applyFill="1"/>
    <xf numFmtId="0" fontId="27" fillId="4" borderId="4" xfId="18" applyFont="1" applyFill="1" applyBorder="1" applyAlignment="1">
      <alignment horizontal="center" textRotation="90" wrapText="1"/>
    </xf>
    <xf numFmtId="0" fontId="30" fillId="4" borderId="10" xfId="18" applyFont="1" applyFill="1" applyBorder="1" applyAlignment="1">
      <alignment horizontal="center" textRotation="90" wrapText="1"/>
    </xf>
    <xf numFmtId="168" fontId="7" fillId="3" borderId="19" xfId="19" applyNumberFormat="1" applyFont="1" applyFill="1" applyBorder="1" applyAlignment="1" applyProtection="1">
      <alignment horizontal="center"/>
      <protection locked="0"/>
    </xf>
    <xf numFmtId="2" fontId="18" fillId="3" borderId="22" xfId="19" applyNumberFormat="1" applyFont="1" applyFill="1" applyBorder="1" applyAlignment="1" applyProtection="1">
      <alignment horizontal="center"/>
      <protection locked="0"/>
    </xf>
    <xf numFmtId="168" fontId="7" fillId="3" borderId="0" xfId="18" applyNumberFormat="1" applyFont="1" applyFill="1"/>
    <xf numFmtId="168" fontId="7" fillId="3" borderId="20" xfId="19" applyNumberFormat="1" applyFont="1" applyFill="1" applyBorder="1" applyAlignment="1" applyProtection="1">
      <alignment horizontal="center"/>
      <protection locked="0"/>
    </xf>
    <xf numFmtId="2" fontId="18" fillId="3" borderId="6" xfId="19" applyNumberFormat="1" applyFont="1" applyFill="1" applyBorder="1" applyAlignment="1" applyProtection="1">
      <alignment horizontal="center"/>
      <protection locked="0"/>
    </xf>
    <xf numFmtId="167" fontId="7" fillId="3" borderId="20" xfId="19" applyNumberFormat="1" applyFont="1" applyFill="1" applyBorder="1" applyAlignment="1" applyProtection="1">
      <alignment horizontal="center"/>
      <protection locked="0"/>
    </xf>
    <xf numFmtId="3" fontId="18" fillId="3" borderId="6" xfId="19" applyNumberFormat="1" applyFont="1" applyFill="1" applyBorder="1" applyAlignment="1" applyProtection="1">
      <alignment horizontal="center"/>
      <protection locked="0"/>
    </xf>
    <xf numFmtId="167" fontId="7" fillId="3" borderId="21" xfId="19" applyNumberFormat="1" applyFont="1" applyFill="1" applyBorder="1" applyAlignment="1" applyProtection="1">
      <alignment horizontal="center"/>
      <protection locked="0"/>
    </xf>
    <xf numFmtId="3" fontId="18" fillId="3" borderId="7" xfId="19" applyNumberFormat="1" applyFont="1" applyFill="1" applyBorder="1" applyAlignment="1" applyProtection="1">
      <alignment horizontal="center"/>
      <protection locked="0"/>
    </xf>
    <xf numFmtId="164" fontId="7" fillId="3" borderId="0" xfId="18" applyNumberFormat="1" applyFont="1" applyFill="1"/>
    <xf numFmtId="0" fontId="17" fillId="3" borderId="3" xfId="18" applyFont="1" applyFill="1" applyBorder="1"/>
    <xf numFmtId="165" fontId="17" fillId="0" borderId="43" xfId="18" applyNumberFormat="1" applyFont="1" applyFill="1" applyBorder="1" applyAlignment="1">
      <alignment horizontal="center"/>
    </xf>
    <xf numFmtId="165" fontId="17" fillId="0" borderId="50" xfId="18" applyNumberFormat="1" applyFont="1" applyFill="1" applyBorder="1" applyAlignment="1">
      <alignment horizontal="center"/>
    </xf>
    <xf numFmtId="165" fontId="17" fillId="0" borderId="8" xfId="18" applyNumberFormat="1" applyFont="1" applyFill="1" applyBorder="1" applyAlignment="1">
      <alignment horizontal="center"/>
    </xf>
    <xf numFmtId="165" fontId="18" fillId="3" borderId="0" xfId="18" applyNumberFormat="1" applyFont="1" applyFill="1"/>
    <xf numFmtId="165" fontId="17" fillId="0" borderId="38" xfId="18" applyNumberFormat="1" applyFont="1" applyFill="1" applyBorder="1" applyAlignment="1">
      <alignment horizontal="center"/>
    </xf>
    <xf numFmtId="165" fontId="17" fillId="0" borderId="47" xfId="18" applyNumberFormat="1" applyFont="1" applyFill="1" applyBorder="1" applyAlignment="1">
      <alignment horizontal="center"/>
    </xf>
    <xf numFmtId="165" fontId="17" fillId="0" borderId="51" xfId="18" applyNumberFormat="1" applyFont="1" applyFill="1" applyBorder="1" applyAlignment="1">
      <alignment horizontal="center"/>
    </xf>
    <xf numFmtId="165" fontId="17" fillId="0" borderId="27" xfId="18" applyNumberFormat="1" applyFont="1" applyFill="1" applyBorder="1" applyAlignment="1">
      <alignment horizontal="center"/>
    </xf>
    <xf numFmtId="0" fontId="17" fillId="0" borderId="3" xfId="18" applyFont="1" applyFill="1" applyBorder="1"/>
    <xf numFmtId="166" fontId="17" fillId="0" borderId="43" xfId="18" applyNumberFormat="1" applyFont="1" applyFill="1" applyBorder="1" applyAlignment="1">
      <alignment horizontal="center"/>
    </xf>
    <xf numFmtId="166" fontId="17" fillId="0" borderId="50" xfId="18" applyNumberFormat="1" applyFont="1" applyFill="1" applyBorder="1" applyAlignment="1">
      <alignment horizontal="center"/>
    </xf>
    <xf numFmtId="166" fontId="17" fillId="0" borderId="8" xfId="18" applyNumberFormat="1" applyFont="1" applyFill="1" applyBorder="1" applyAlignment="1">
      <alignment horizontal="center"/>
    </xf>
    <xf numFmtId="166" fontId="17" fillId="0" borderId="38" xfId="18" applyNumberFormat="1" applyFont="1" applyFill="1" applyBorder="1" applyAlignment="1">
      <alignment horizontal="center"/>
    </xf>
    <xf numFmtId="166" fontId="17" fillId="0" borderId="47" xfId="18" applyNumberFormat="1" applyFont="1" applyFill="1" applyBorder="1" applyAlignment="1">
      <alignment horizontal="center"/>
    </xf>
    <xf numFmtId="166" fontId="17" fillId="0" borderId="51" xfId="18" applyNumberFormat="1" applyFont="1" applyFill="1" applyBorder="1" applyAlignment="1">
      <alignment horizontal="center"/>
    </xf>
    <xf numFmtId="166" fontId="17" fillId="0" borderId="27" xfId="18" applyNumberFormat="1" applyFont="1" applyFill="1" applyBorder="1" applyAlignment="1">
      <alignment horizontal="center"/>
    </xf>
    <xf numFmtId="2" fontId="7" fillId="3" borderId="0" xfId="18" applyNumberFormat="1" applyFont="1" applyFill="1"/>
    <xf numFmtId="3" fontId="7" fillId="3" borderId="0" xfId="18" applyNumberFormat="1" applyFont="1" applyFill="1" applyAlignment="1"/>
    <xf numFmtId="0" fontId="17" fillId="3" borderId="40" xfId="18" applyFont="1" applyFill="1" applyBorder="1"/>
    <xf numFmtId="165" fontId="17" fillId="3" borderId="41" xfId="18" applyNumberFormat="1" applyFont="1" applyFill="1" applyBorder="1" applyAlignment="1">
      <alignment horizontal="center"/>
    </xf>
    <xf numFmtId="0" fontId="7" fillId="0" borderId="33" xfId="20" applyFont="1" applyFill="1" applyBorder="1"/>
    <xf numFmtId="0" fontId="7" fillId="0" borderId="36" xfId="20" applyFont="1" applyFill="1" applyBorder="1"/>
    <xf numFmtId="171" fontId="7" fillId="0" borderId="38" xfId="20" applyNumberFormat="1" applyFont="1" applyFill="1" applyBorder="1" applyAlignment="1">
      <alignment horizontal="right" indent="1"/>
    </xf>
    <xf numFmtId="171" fontId="7" fillId="0" borderId="16" xfId="0" applyNumberFormat="1" applyFont="1" applyFill="1" applyBorder="1" applyAlignment="1">
      <alignment horizontal="right" indent="1"/>
    </xf>
    <xf numFmtId="171" fontId="7" fillId="0" borderId="17" xfId="0" applyNumberFormat="1" applyFont="1" applyFill="1" applyBorder="1" applyAlignment="1">
      <alignment horizontal="right" indent="1"/>
    </xf>
    <xf numFmtId="169" fontId="7" fillId="0" borderId="33" xfId="0" applyNumberFormat="1" applyFont="1" applyBorder="1" applyAlignment="1">
      <alignment horizontal="right" indent="1"/>
    </xf>
    <xf numFmtId="172" fontId="7" fillId="0" borderId="17" xfId="0" applyNumberFormat="1" applyFont="1" applyBorder="1" applyAlignment="1">
      <alignment horizontal="right" vertical="center" indent="1"/>
    </xf>
    <xf numFmtId="172" fontId="7" fillId="0" borderId="36" xfId="0" applyNumberFormat="1" applyFont="1" applyBorder="1" applyAlignment="1">
      <alignment horizontal="right" indent="1"/>
    </xf>
    <xf numFmtId="0" fontId="16" fillId="5" borderId="35" xfId="18" applyFont="1" applyFill="1" applyBorder="1" applyAlignment="1">
      <alignment horizontal="left" vertical="center"/>
    </xf>
    <xf numFmtId="0" fontId="16" fillId="6" borderId="35" xfId="18" applyFont="1" applyFill="1" applyBorder="1" applyAlignment="1">
      <alignment horizontal="left" vertical="center"/>
    </xf>
    <xf numFmtId="0" fontId="7" fillId="0" borderId="45" xfId="20" applyFont="1" applyFill="1" applyBorder="1"/>
    <xf numFmtId="0" fontId="7" fillId="0" borderId="48" xfId="20" applyFont="1" applyFill="1" applyBorder="1"/>
    <xf numFmtId="171" fontId="7" fillId="0" borderId="45" xfId="0" applyNumberFormat="1" applyFont="1" applyFill="1" applyBorder="1" applyAlignment="1">
      <alignment horizontal="right" indent="1"/>
    </xf>
    <xf numFmtId="170" fontId="24" fillId="0" borderId="28" xfId="0" applyNumberFormat="1" applyFont="1" applyBorder="1" applyAlignment="1">
      <alignment horizontal="right" indent="1"/>
    </xf>
    <xf numFmtId="0" fontId="16" fillId="4" borderId="37" xfId="18" applyFont="1" applyFill="1" applyBorder="1" applyAlignment="1">
      <alignment horizontal="left" vertical="center"/>
    </xf>
    <xf numFmtId="0" fontId="16" fillId="4" borderId="35" xfId="18" applyFont="1" applyFill="1" applyBorder="1" applyAlignment="1">
      <alignment horizontal="left" vertical="center"/>
    </xf>
    <xf numFmtId="172" fontId="7" fillId="0" borderId="28" xfId="0" applyNumberFormat="1" applyFont="1" applyBorder="1" applyAlignment="1">
      <alignment horizontal="right" indent="1"/>
    </xf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20" fillId="0" borderId="0" xfId="0" applyFont="1" applyAlignment="1">
      <alignment horizontal="center" wrapText="1"/>
    </xf>
    <xf numFmtId="0" fontId="22" fillId="0" borderId="0" xfId="0" applyFont="1" applyFill="1" applyAlignment="1">
      <alignment horizontal="center"/>
    </xf>
    <xf numFmtId="0" fontId="8" fillId="3" borderId="18" xfId="18" applyFont="1" applyFill="1" applyBorder="1" applyAlignment="1">
      <alignment horizontal="center" vertical="center" wrapText="1"/>
    </xf>
    <xf numFmtId="0" fontId="8" fillId="3" borderId="27" xfId="18" applyFont="1" applyFill="1" applyBorder="1" applyAlignment="1">
      <alignment horizontal="center" vertical="center" wrapText="1"/>
    </xf>
    <xf numFmtId="0" fontId="3" fillId="3" borderId="3" xfId="18" applyFont="1" applyFill="1" applyBorder="1" applyAlignment="1">
      <alignment horizontal="center"/>
    </xf>
    <xf numFmtId="0" fontId="3" fillId="3" borderId="4" xfId="18" applyFont="1" applyFill="1" applyBorder="1" applyAlignment="1">
      <alignment horizontal="center"/>
    </xf>
    <xf numFmtId="0" fontId="4" fillId="0" borderId="0" xfId="18" applyFont="1" applyFill="1" applyAlignment="1">
      <alignment horizontal="center"/>
    </xf>
    <xf numFmtId="0" fontId="4" fillId="0" borderId="0" xfId="18" applyFont="1" applyFill="1" applyAlignment="1">
      <alignment horizont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22">
    <cellStyle name="Hypertextový odkaz" xfId="1" builtinId="8"/>
    <cellStyle name="normální" xfId="0" builtinId="0"/>
    <cellStyle name="normální 2" xfId="20"/>
    <cellStyle name="normální_16-01-M004 Ekologie a ochrana přírody" xfId="2"/>
    <cellStyle name="normální_23-41-M001 Strojírenství" xfId="3"/>
    <cellStyle name="normální_26-41-M002 Elektrotechnika" xfId="4"/>
    <cellStyle name="normální_26-47-M002 Elektronické počítačové systémy" xfId="5"/>
    <cellStyle name="normální_36-47-M001 Stavebnictví" xfId="6"/>
    <cellStyle name="normální_37-41-M006 Provoz a ekonomika dopravy" xfId="7"/>
    <cellStyle name="normální_41-41-M001 Agropodnikání" xfId="8"/>
    <cellStyle name="normální_53-41-M007 Zdravotnický asistent" xfId="9"/>
    <cellStyle name="normální_63-41-M004 Obchodní akademie" xfId="10"/>
    <cellStyle name="normální_65-42-M004 Hotelnictví a turismus" xfId="11"/>
    <cellStyle name="normální_68-43-M001 Veřejnosprávní činnost" xfId="12"/>
    <cellStyle name="normální_75-31-M005 Předškolní a mimoškolní pedagogika" xfId="13"/>
    <cellStyle name="normální_75-41-M004 Sociální péče-sociálně správní činnost" xfId="14"/>
    <cellStyle name="normální_78-42-M001 Technické lyceum" xfId="15"/>
    <cellStyle name="normální_78-42-M002 Ekonomické lyceum" xfId="16"/>
    <cellStyle name="normální_78-42-M003 Pedagogické lyceum" xfId="17"/>
    <cellStyle name="normální_Gym 4leté-06-05" xfId="18"/>
    <cellStyle name="normální_Gym víceleté (nižší stupeň 8leté)-06-05" xfId="19"/>
    <cellStyle name="normální_Gym víceleté (vyšší stupeň 8leté)-06-05" xfId="21"/>
  </cellStyles>
  <dxfs count="300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Informační technologie  18-20-M/01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856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'1'!$B$15:$P$15</c:f>
              <c:numCache>
                <c:formatCode>#,##0</c:formatCode>
                <c:ptCount val="15"/>
                <c:pt idx="0">
                  <c:v>29389</c:v>
                </c:pt>
                <c:pt idx="1">
                  <c:v>30884</c:v>
                </c:pt>
                <c:pt idx="2">
                  <c:v>28434</c:v>
                </c:pt>
                <c:pt idx="3">
                  <c:v>33159</c:v>
                </c:pt>
                <c:pt idx="4">
                  <c:v>26826</c:v>
                </c:pt>
                <c:pt idx="5">
                  <c:v>32230</c:v>
                </c:pt>
                <c:pt idx="6">
                  <c:v>29664</c:v>
                </c:pt>
                <c:pt idx="7">
                  <c:v>30226</c:v>
                </c:pt>
                <c:pt idx="8">
                  <c:v>32781</c:v>
                </c:pt>
                <c:pt idx="9">
                  <c:v>31002</c:v>
                </c:pt>
                <c:pt idx="10">
                  <c:v>31237</c:v>
                </c:pt>
                <c:pt idx="11">
                  <c:v>29752</c:v>
                </c:pt>
                <c:pt idx="12">
                  <c:v>29147</c:v>
                </c:pt>
                <c:pt idx="13">
                  <c:v>31184</c:v>
                </c:pt>
                <c:pt idx="14">
                  <c:v>30423</c:v>
                </c:pt>
              </c:numCache>
            </c:numRef>
          </c:val>
        </c:ser>
        <c:dLbls>
          <c:showVal val="1"/>
        </c:dLbls>
        <c:gapWidth val="60"/>
        <c:axId val="69718016"/>
        <c:axId val="69720704"/>
      </c:barChart>
      <c:lineChart>
        <c:grouping val="standard"/>
        <c:ser>
          <c:idx val="0"/>
          <c:order val="1"/>
          <c:tx>
            <c:strRef>
              <c:f>'1'!$A$16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18E-2"/>
                  <c:y val="-5.1492226179806248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'1'!$B$23:$P$23</c:f>
              <c:numCache>
                <c:formatCode>#,##0</c:formatCode>
                <c:ptCount val="15"/>
                <c:pt idx="0">
                  <c:v>28256</c:v>
                </c:pt>
                <c:pt idx="1">
                  <c:v>31879</c:v>
                </c:pt>
                <c:pt idx="2">
                  <c:v>0</c:v>
                </c:pt>
                <c:pt idx="3">
                  <c:v>33711</c:v>
                </c:pt>
                <c:pt idx="4">
                  <c:v>26501</c:v>
                </c:pt>
                <c:pt idx="5">
                  <c:v>32773</c:v>
                </c:pt>
                <c:pt idx="6">
                  <c:v>30226</c:v>
                </c:pt>
                <c:pt idx="7">
                  <c:v>30882</c:v>
                </c:pt>
                <c:pt idx="8">
                  <c:v>33393</c:v>
                </c:pt>
                <c:pt idx="9">
                  <c:v>31260</c:v>
                </c:pt>
                <c:pt idx="10">
                  <c:v>29883</c:v>
                </c:pt>
                <c:pt idx="11">
                  <c:v>30333</c:v>
                </c:pt>
                <c:pt idx="12">
                  <c:v>29932</c:v>
                </c:pt>
                <c:pt idx="13">
                  <c:v>31685</c:v>
                </c:pt>
                <c:pt idx="14">
                  <c:v>30824</c:v>
                </c:pt>
              </c:numCache>
            </c:numRef>
          </c:val>
        </c:ser>
        <c:dLbls>
          <c:showVal val="1"/>
        </c:dLbls>
        <c:marker val="1"/>
        <c:axId val="69718016"/>
        <c:axId val="69720704"/>
      </c:lineChart>
      <c:catAx>
        <c:axId val="69718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52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9720704"/>
        <c:crossesAt val="0"/>
        <c:lblAlgn val="ctr"/>
        <c:lblOffset val="100"/>
        <c:tickLblSkip val="1"/>
        <c:tickMarkSkip val="1"/>
      </c:catAx>
      <c:valAx>
        <c:axId val="69720704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9718016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Elektrotechnika  26-41-M/002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'4'!$A$8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'4'!$B$15:$P$15</c:f>
              <c:numCache>
                <c:formatCode>#,##0</c:formatCode>
                <c:ptCount val="15"/>
                <c:pt idx="0">
                  <c:v>37620</c:v>
                </c:pt>
                <c:pt idx="1">
                  <c:v>33535</c:v>
                </c:pt>
                <c:pt idx="2">
                  <c:v>29633</c:v>
                </c:pt>
                <c:pt idx="3">
                  <c:v>30307</c:v>
                </c:pt>
                <c:pt idx="4">
                  <c:v>29640</c:v>
                </c:pt>
                <c:pt idx="5">
                  <c:v>30775</c:v>
                </c:pt>
                <c:pt idx="6">
                  <c:v>31651</c:v>
                </c:pt>
                <c:pt idx="7">
                  <c:v>31518</c:v>
                </c:pt>
                <c:pt idx="8">
                  <c:v>33234</c:v>
                </c:pt>
                <c:pt idx="9">
                  <c:v>32198</c:v>
                </c:pt>
                <c:pt idx="10">
                  <c:v>30698</c:v>
                </c:pt>
                <c:pt idx="11">
                  <c:v>30761</c:v>
                </c:pt>
                <c:pt idx="12">
                  <c:v>31702</c:v>
                </c:pt>
                <c:pt idx="13">
                  <c:v>31847</c:v>
                </c:pt>
                <c:pt idx="14">
                  <c:v>31795</c:v>
                </c:pt>
              </c:numCache>
            </c:numRef>
          </c:val>
        </c:ser>
        <c:dLbls>
          <c:showVal val="1"/>
        </c:dLbls>
        <c:gapWidth val="60"/>
        <c:axId val="62074880"/>
        <c:axId val="62076800"/>
      </c:barChart>
      <c:lineChart>
        <c:grouping val="standard"/>
        <c:ser>
          <c:idx val="0"/>
          <c:order val="1"/>
          <c:tx>
            <c:strRef>
              <c:f>'4'!$A$16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18E-2"/>
                  <c:y val="-3.089533570788375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'4'!$B$23:$P$23</c:f>
              <c:numCache>
                <c:formatCode>#,##0</c:formatCode>
                <c:ptCount val="15"/>
                <c:pt idx="0">
                  <c:v>38523</c:v>
                </c:pt>
                <c:pt idx="1">
                  <c:v>32382</c:v>
                </c:pt>
                <c:pt idx="2">
                  <c:v>29897</c:v>
                </c:pt>
                <c:pt idx="3">
                  <c:v>30848</c:v>
                </c:pt>
                <c:pt idx="4">
                  <c:v>33321</c:v>
                </c:pt>
                <c:pt idx="5">
                  <c:v>31184</c:v>
                </c:pt>
                <c:pt idx="6">
                  <c:v>32798</c:v>
                </c:pt>
                <c:pt idx="7">
                  <c:v>31396</c:v>
                </c:pt>
                <c:pt idx="8">
                  <c:v>33851</c:v>
                </c:pt>
                <c:pt idx="9">
                  <c:v>32470</c:v>
                </c:pt>
                <c:pt idx="10">
                  <c:v>30313</c:v>
                </c:pt>
                <c:pt idx="11">
                  <c:v>31378</c:v>
                </c:pt>
                <c:pt idx="12">
                  <c:v>28786</c:v>
                </c:pt>
                <c:pt idx="13">
                  <c:v>30618</c:v>
                </c:pt>
                <c:pt idx="14">
                  <c:v>31983</c:v>
                </c:pt>
              </c:numCache>
            </c:numRef>
          </c:val>
        </c:ser>
        <c:dLbls>
          <c:showVal val="1"/>
        </c:dLbls>
        <c:marker val="1"/>
        <c:axId val="62074880"/>
        <c:axId val="62076800"/>
      </c:lineChart>
      <c:catAx>
        <c:axId val="62074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8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076800"/>
        <c:crossesAt val="0"/>
        <c:lblAlgn val="ctr"/>
        <c:lblOffset val="100"/>
        <c:tickLblSkip val="1"/>
        <c:tickMarkSkip val="1"/>
      </c:catAx>
      <c:valAx>
        <c:axId val="62076800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8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074880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Elektrotechnika  26-41-M/002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'4'!$A$13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'4'!$B$13:$P$13</c:f>
              <c:numCache>
                <c:formatCode>#,##0</c:formatCode>
                <c:ptCount val="15"/>
                <c:pt idx="0">
                  <c:v>28237</c:v>
                </c:pt>
                <c:pt idx="1">
                  <c:v>29005</c:v>
                </c:pt>
                <c:pt idx="2">
                  <c:v>25499</c:v>
                </c:pt>
                <c:pt idx="3">
                  <c:v>26373</c:v>
                </c:pt>
                <c:pt idx="4">
                  <c:v>25805</c:v>
                </c:pt>
                <c:pt idx="5">
                  <c:v>25875</c:v>
                </c:pt>
                <c:pt idx="6">
                  <c:v>27524</c:v>
                </c:pt>
                <c:pt idx="7">
                  <c:v>26860</c:v>
                </c:pt>
                <c:pt idx="8">
                  <c:v>28256</c:v>
                </c:pt>
                <c:pt idx="9">
                  <c:v>27396</c:v>
                </c:pt>
                <c:pt idx="10">
                  <c:v>26221</c:v>
                </c:pt>
                <c:pt idx="11">
                  <c:v>25772</c:v>
                </c:pt>
                <c:pt idx="12">
                  <c:v>28096</c:v>
                </c:pt>
                <c:pt idx="13">
                  <c:v>27494</c:v>
                </c:pt>
                <c:pt idx="14">
                  <c:v>27030</c:v>
                </c:pt>
              </c:numCache>
            </c:numRef>
          </c:val>
        </c:ser>
        <c:gapWidth val="60"/>
        <c:axId val="62092032"/>
        <c:axId val="62093952"/>
      </c:barChart>
      <c:lineChart>
        <c:grouping val="standard"/>
        <c:ser>
          <c:idx val="1"/>
          <c:order val="1"/>
          <c:tx>
            <c:strRef>
              <c:f>'4'!$A$16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88765502038E-4"/>
                  <c:y val="-4.204204565699949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'4'!$B$21:$P$21</c:f>
              <c:numCache>
                <c:formatCode>#,##0</c:formatCode>
                <c:ptCount val="15"/>
                <c:pt idx="0">
                  <c:v>28237</c:v>
                </c:pt>
                <c:pt idx="1">
                  <c:v>27801</c:v>
                </c:pt>
                <c:pt idx="2">
                  <c:v>25499</c:v>
                </c:pt>
                <c:pt idx="3">
                  <c:v>26477</c:v>
                </c:pt>
                <c:pt idx="4">
                  <c:v>29457</c:v>
                </c:pt>
                <c:pt idx="5">
                  <c:v>25785</c:v>
                </c:pt>
                <c:pt idx="6">
                  <c:v>28684</c:v>
                </c:pt>
                <c:pt idx="7">
                  <c:v>26738</c:v>
                </c:pt>
                <c:pt idx="8">
                  <c:v>28604</c:v>
                </c:pt>
                <c:pt idx="9">
                  <c:v>27558</c:v>
                </c:pt>
                <c:pt idx="10">
                  <c:v>26023</c:v>
                </c:pt>
                <c:pt idx="11">
                  <c:v>26709</c:v>
                </c:pt>
                <c:pt idx="12">
                  <c:v>24709</c:v>
                </c:pt>
                <c:pt idx="13">
                  <c:v>25807</c:v>
                </c:pt>
                <c:pt idx="14">
                  <c:v>27006</c:v>
                </c:pt>
              </c:numCache>
            </c:numRef>
          </c:val>
        </c:ser>
        <c:marker val="1"/>
        <c:axId val="62092032"/>
        <c:axId val="62093952"/>
      </c:lineChart>
      <c:catAx>
        <c:axId val="62092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93952"/>
        <c:crossesAt val="0"/>
        <c:auto val="1"/>
        <c:lblAlgn val="ctr"/>
        <c:lblOffset val="100"/>
      </c:catAx>
      <c:valAx>
        <c:axId val="6209395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9203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Elektrotechnika  26-41-M/002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'4'!$A$14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'4'!$B$14:$P$14</c:f>
              <c:numCache>
                <c:formatCode>#,##0</c:formatCode>
                <c:ptCount val="15"/>
                <c:pt idx="0">
                  <c:v>9383</c:v>
                </c:pt>
                <c:pt idx="1">
                  <c:v>4530</c:v>
                </c:pt>
                <c:pt idx="2">
                  <c:v>4134</c:v>
                </c:pt>
                <c:pt idx="3">
                  <c:v>3934</c:v>
                </c:pt>
                <c:pt idx="4">
                  <c:v>3835</c:v>
                </c:pt>
                <c:pt idx="5">
                  <c:v>4900</c:v>
                </c:pt>
                <c:pt idx="6">
                  <c:v>4127</c:v>
                </c:pt>
                <c:pt idx="7">
                  <c:v>4658</c:v>
                </c:pt>
                <c:pt idx="8">
                  <c:v>4978</c:v>
                </c:pt>
                <c:pt idx="9">
                  <c:v>4802</c:v>
                </c:pt>
                <c:pt idx="10">
                  <c:v>4477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4765</c:v>
                </c:pt>
              </c:numCache>
            </c:numRef>
          </c:val>
        </c:ser>
        <c:gapWidth val="60"/>
        <c:axId val="62125184"/>
        <c:axId val="62127104"/>
      </c:barChart>
      <c:lineChart>
        <c:grouping val="standard"/>
        <c:ser>
          <c:idx val="1"/>
          <c:order val="1"/>
          <c:tx>
            <c:strRef>
              <c:f>'4'!$A$16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'4'!$B$22:$P$22</c:f>
              <c:numCache>
                <c:formatCode>#,##0</c:formatCode>
                <c:ptCount val="15"/>
                <c:pt idx="0">
                  <c:v>10286</c:v>
                </c:pt>
                <c:pt idx="1">
                  <c:v>4581</c:v>
                </c:pt>
                <c:pt idx="2">
                  <c:v>4398</c:v>
                </c:pt>
                <c:pt idx="3">
                  <c:v>4371</c:v>
                </c:pt>
                <c:pt idx="4">
                  <c:v>3864</c:v>
                </c:pt>
                <c:pt idx="5">
                  <c:v>5399</c:v>
                </c:pt>
                <c:pt idx="6">
                  <c:v>4114</c:v>
                </c:pt>
                <c:pt idx="7">
                  <c:v>4658</c:v>
                </c:pt>
                <c:pt idx="8">
                  <c:v>5247</c:v>
                </c:pt>
                <c:pt idx="9">
                  <c:v>4912</c:v>
                </c:pt>
                <c:pt idx="10">
                  <c:v>4290</c:v>
                </c:pt>
                <c:pt idx="11">
                  <c:v>4669</c:v>
                </c:pt>
                <c:pt idx="12">
                  <c:v>4077</c:v>
                </c:pt>
                <c:pt idx="13">
                  <c:v>4811</c:v>
                </c:pt>
                <c:pt idx="14">
                  <c:v>4977</c:v>
                </c:pt>
              </c:numCache>
            </c:numRef>
          </c:val>
        </c:ser>
        <c:marker val="1"/>
        <c:axId val="62125184"/>
        <c:axId val="62127104"/>
      </c:lineChart>
      <c:catAx>
        <c:axId val="62125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127104"/>
        <c:crossesAt val="0"/>
        <c:auto val="1"/>
        <c:lblAlgn val="ctr"/>
        <c:lblOffset val="100"/>
      </c:catAx>
      <c:valAx>
        <c:axId val="6212710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12518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Elektrotechnika  26-41-M/01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34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'5'!$A$8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'5'!$B$15:$P$15</c:f>
              <c:numCache>
                <c:formatCode>#,##0</c:formatCode>
                <c:ptCount val="15"/>
                <c:pt idx="0">
                  <c:v>37431</c:v>
                </c:pt>
                <c:pt idx="1">
                  <c:v>33535</c:v>
                </c:pt>
                <c:pt idx="2">
                  <c:v>29633</c:v>
                </c:pt>
                <c:pt idx="3">
                  <c:v>31129</c:v>
                </c:pt>
                <c:pt idx="4">
                  <c:v>33027</c:v>
                </c:pt>
                <c:pt idx="5">
                  <c:v>30914</c:v>
                </c:pt>
                <c:pt idx="6">
                  <c:v>29686</c:v>
                </c:pt>
                <c:pt idx="7">
                  <c:v>31518</c:v>
                </c:pt>
                <c:pt idx="8">
                  <c:v>32781</c:v>
                </c:pt>
                <c:pt idx="9">
                  <c:v>31235</c:v>
                </c:pt>
                <c:pt idx="10">
                  <c:v>34050</c:v>
                </c:pt>
                <c:pt idx="11">
                  <c:v>32501</c:v>
                </c:pt>
                <c:pt idx="12">
                  <c:v>27019</c:v>
                </c:pt>
                <c:pt idx="13">
                  <c:v>31847</c:v>
                </c:pt>
                <c:pt idx="14">
                  <c:v>31879</c:v>
                </c:pt>
              </c:numCache>
            </c:numRef>
          </c:val>
        </c:ser>
        <c:dLbls>
          <c:showVal val="1"/>
        </c:dLbls>
        <c:gapWidth val="60"/>
        <c:axId val="67037056"/>
        <c:axId val="67137536"/>
      </c:barChart>
      <c:lineChart>
        <c:grouping val="standard"/>
        <c:ser>
          <c:idx val="0"/>
          <c:order val="1"/>
          <c:tx>
            <c:strRef>
              <c:f>'5'!$A$16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0"/>
                  <c:y val="-1.3240858160521604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2.648171632104321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'5'!$B$23:$P$23</c:f>
              <c:numCache>
                <c:formatCode>#,##0</c:formatCode>
                <c:ptCount val="15"/>
                <c:pt idx="0">
                  <c:v>38523</c:v>
                </c:pt>
                <c:pt idx="1">
                  <c:v>32382</c:v>
                </c:pt>
                <c:pt idx="2">
                  <c:v>29897</c:v>
                </c:pt>
                <c:pt idx="3">
                  <c:v>31673</c:v>
                </c:pt>
                <c:pt idx="4">
                  <c:v>32346</c:v>
                </c:pt>
                <c:pt idx="5">
                  <c:v>31323</c:v>
                </c:pt>
                <c:pt idx="6">
                  <c:v>30226</c:v>
                </c:pt>
                <c:pt idx="7">
                  <c:v>31396</c:v>
                </c:pt>
                <c:pt idx="8">
                  <c:v>33393</c:v>
                </c:pt>
                <c:pt idx="9">
                  <c:v>31496</c:v>
                </c:pt>
                <c:pt idx="10">
                  <c:v>32536</c:v>
                </c:pt>
                <c:pt idx="11">
                  <c:v>33181</c:v>
                </c:pt>
                <c:pt idx="12">
                  <c:v>28786</c:v>
                </c:pt>
                <c:pt idx="13">
                  <c:v>32133</c:v>
                </c:pt>
                <c:pt idx="14">
                  <c:v>32092</c:v>
                </c:pt>
              </c:numCache>
            </c:numRef>
          </c:val>
        </c:ser>
        <c:dLbls>
          <c:showVal val="1"/>
        </c:dLbls>
        <c:marker val="1"/>
        <c:axId val="67037056"/>
        <c:axId val="67137536"/>
      </c:lineChart>
      <c:catAx>
        <c:axId val="67037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9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137536"/>
        <c:crossesAt val="0"/>
        <c:lblAlgn val="ctr"/>
        <c:lblOffset val="100"/>
        <c:tickLblSkip val="1"/>
        <c:tickMarkSkip val="1"/>
      </c:catAx>
      <c:valAx>
        <c:axId val="67137536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04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037056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Elektrotechnika  26-41-M/01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'5'!$A$13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'5'!$B$13:$P$13</c:f>
              <c:numCache>
                <c:formatCode>#,##0</c:formatCode>
                <c:ptCount val="15"/>
                <c:pt idx="0">
                  <c:v>28237</c:v>
                </c:pt>
                <c:pt idx="1">
                  <c:v>29005</c:v>
                </c:pt>
                <c:pt idx="2">
                  <c:v>25499</c:v>
                </c:pt>
                <c:pt idx="3">
                  <c:v>27195</c:v>
                </c:pt>
                <c:pt idx="4">
                  <c:v>29119</c:v>
                </c:pt>
                <c:pt idx="5">
                  <c:v>26014</c:v>
                </c:pt>
                <c:pt idx="6">
                  <c:v>25559</c:v>
                </c:pt>
                <c:pt idx="7">
                  <c:v>26860</c:v>
                </c:pt>
                <c:pt idx="8">
                  <c:v>27803</c:v>
                </c:pt>
                <c:pt idx="9">
                  <c:v>26433</c:v>
                </c:pt>
                <c:pt idx="10">
                  <c:v>29573</c:v>
                </c:pt>
                <c:pt idx="11">
                  <c:v>27512</c:v>
                </c:pt>
                <c:pt idx="12">
                  <c:v>23413</c:v>
                </c:pt>
                <c:pt idx="13">
                  <c:v>27494</c:v>
                </c:pt>
                <c:pt idx="14">
                  <c:v>27123</c:v>
                </c:pt>
              </c:numCache>
            </c:numRef>
          </c:val>
        </c:ser>
        <c:gapWidth val="60"/>
        <c:axId val="69728896"/>
        <c:axId val="71017216"/>
      </c:barChart>
      <c:lineChart>
        <c:grouping val="standard"/>
        <c:ser>
          <c:idx val="1"/>
          <c:order val="1"/>
          <c:tx>
            <c:strRef>
              <c:f>'5'!$A$16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887655020445E-4"/>
                  <c:y val="-4.204204565699949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'5'!$B$21:$P$21</c:f>
              <c:numCache>
                <c:formatCode>#,##0</c:formatCode>
                <c:ptCount val="15"/>
                <c:pt idx="0">
                  <c:v>28237</c:v>
                </c:pt>
                <c:pt idx="1">
                  <c:v>27801</c:v>
                </c:pt>
                <c:pt idx="2">
                  <c:v>25499</c:v>
                </c:pt>
                <c:pt idx="3">
                  <c:v>27302</c:v>
                </c:pt>
                <c:pt idx="4">
                  <c:v>28678</c:v>
                </c:pt>
                <c:pt idx="5">
                  <c:v>25924</c:v>
                </c:pt>
                <c:pt idx="6">
                  <c:v>26112</c:v>
                </c:pt>
                <c:pt idx="7">
                  <c:v>26738</c:v>
                </c:pt>
                <c:pt idx="8">
                  <c:v>28146</c:v>
                </c:pt>
                <c:pt idx="9">
                  <c:v>26584</c:v>
                </c:pt>
                <c:pt idx="10">
                  <c:v>28246</c:v>
                </c:pt>
                <c:pt idx="11">
                  <c:v>28512</c:v>
                </c:pt>
                <c:pt idx="12">
                  <c:v>24709</c:v>
                </c:pt>
                <c:pt idx="13">
                  <c:v>27322</c:v>
                </c:pt>
                <c:pt idx="14">
                  <c:v>27129</c:v>
                </c:pt>
              </c:numCache>
            </c:numRef>
          </c:val>
        </c:ser>
        <c:marker val="1"/>
        <c:axId val="69728896"/>
        <c:axId val="71017216"/>
      </c:lineChart>
      <c:catAx>
        <c:axId val="69728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017216"/>
        <c:crossesAt val="0"/>
        <c:auto val="1"/>
        <c:lblAlgn val="ctr"/>
        <c:lblOffset val="100"/>
      </c:catAx>
      <c:valAx>
        <c:axId val="7101721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972889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72"/>
          <c:y val="0.31927055360854545"/>
          <c:w val="5.4133301736735889E-2"/>
          <c:h val="3.2601156069364291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Elektrotechnika  26-41-M/01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'5'!$A$14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'5'!$B$14:$P$14</c:f>
              <c:numCache>
                <c:formatCode>#,##0</c:formatCode>
                <c:ptCount val="15"/>
                <c:pt idx="0">
                  <c:v>9194</c:v>
                </c:pt>
                <c:pt idx="1">
                  <c:v>4530</c:v>
                </c:pt>
                <c:pt idx="2">
                  <c:v>4134</c:v>
                </c:pt>
                <c:pt idx="3">
                  <c:v>3934</c:v>
                </c:pt>
                <c:pt idx="4">
                  <c:v>3908</c:v>
                </c:pt>
                <c:pt idx="5">
                  <c:v>4900</c:v>
                </c:pt>
                <c:pt idx="6">
                  <c:v>4127</c:v>
                </c:pt>
                <c:pt idx="7">
                  <c:v>4658</c:v>
                </c:pt>
                <c:pt idx="8">
                  <c:v>4978</c:v>
                </c:pt>
                <c:pt idx="9">
                  <c:v>4802</c:v>
                </c:pt>
                <c:pt idx="10">
                  <c:v>4477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4756</c:v>
                </c:pt>
              </c:numCache>
            </c:numRef>
          </c:val>
        </c:ser>
        <c:gapWidth val="60"/>
        <c:axId val="71093248"/>
        <c:axId val="71103616"/>
      </c:barChart>
      <c:lineChart>
        <c:grouping val="standard"/>
        <c:ser>
          <c:idx val="1"/>
          <c:order val="1"/>
          <c:tx>
            <c:strRef>
              <c:f>'5'!$A$16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'5'!$B$22:$P$22</c:f>
              <c:numCache>
                <c:formatCode>#,##0</c:formatCode>
                <c:ptCount val="15"/>
                <c:pt idx="0">
                  <c:v>10286</c:v>
                </c:pt>
                <c:pt idx="1">
                  <c:v>4581</c:v>
                </c:pt>
                <c:pt idx="2">
                  <c:v>4398</c:v>
                </c:pt>
                <c:pt idx="3">
                  <c:v>4371</c:v>
                </c:pt>
                <c:pt idx="4">
                  <c:v>3668</c:v>
                </c:pt>
                <c:pt idx="5">
                  <c:v>5399</c:v>
                </c:pt>
                <c:pt idx="6">
                  <c:v>4114</c:v>
                </c:pt>
                <c:pt idx="7">
                  <c:v>4658</c:v>
                </c:pt>
                <c:pt idx="8">
                  <c:v>5247</c:v>
                </c:pt>
                <c:pt idx="9">
                  <c:v>4912</c:v>
                </c:pt>
                <c:pt idx="10">
                  <c:v>4290</c:v>
                </c:pt>
                <c:pt idx="11">
                  <c:v>4669</c:v>
                </c:pt>
                <c:pt idx="12">
                  <c:v>4077</c:v>
                </c:pt>
                <c:pt idx="13">
                  <c:v>4811</c:v>
                </c:pt>
                <c:pt idx="14">
                  <c:v>4963</c:v>
                </c:pt>
              </c:numCache>
            </c:numRef>
          </c:val>
        </c:ser>
        <c:marker val="1"/>
        <c:axId val="71093248"/>
        <c:axId val="71103616"/>
      </c:lineChart>
      <c:catAx>
        <c:axId val="710932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103616"/>
        <c:crossesAt val="0"/>
        <c:auto val="1"/>
        <c:lblAlgn val="ctr"/>
        <c:lblOffset val="100"/>
      </c:catAx>
      <c:valAx>
        <c:axId val="7110361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09324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72"/>
          <c:y val="0.31927055360854545"/>
          <c:w val="5.4133301736735889E-2"/>
          <c:h val="3.2601156069364291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Elektronické počítačové systémy  26-47-M/002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56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'6'!$A$8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'6'!$B$15:$P$15</c:f>
              <c:numCache>
                <c:formatCode>#,##0</c:formatCode>
                <c:ptCount val="15"/>
                <c:pt idx="0">
                  <c:v>31387</c:v>
                </c:pt>
                <c:pt idx="1">
                  <c:v>30864</c:v>
                </c:pt>
                <c:pt idx="2">
                  <c:v>30269</c:v>
                </c:pt>
                <c:pt idx="3">
                  <c:v>31324</c:v>
                </c:pt>
                <c:pt idx="4">
                  <c:v>30997</c:v>
                </c:pt>
                <c:pt idx="5">
                  <c:v>30775</c:v>
                </c:pt>
                <c:pt idx="6">
                  <c:v>28786</c:v>
                </c:pt>
                <c:pt idx="7">
                  <c:v>30226</c:v>
                </c:pt>
                <c:pt idx="8">
                  <c:v>0</c:v>
                </c:pt>
                <c:pt idx="9">
                  <c:v>31943</c:v>
                </c:pt>
                <c:pt idx="10">
                  <c:v>30631</c:v>
                </c:pt>
                <c:pt idx="11">
                  <c:v>30761</c:v>
                </c:pt>
                <c:pt idx="12">
                  <c:v>29620</c:v>
                </c:pt>
                <c:pt idx="13">
                  <c:v>31277</c:v>
                </c:pt>
                <c:pt idx="14">
                  <c:v>30682</c:v>
                </c:pt>
              </c:numCache>
            </c:numRef>
          </c:val>
        </c:ser>
        <c:dLbls>
          <c:showVal val="1"/>
        </c:dLbls>
        <c:gapWidth val="60"/>
        <c:axId val="72253440"/>
        <c:axId val="72255360"/>
      </c:barChart>
      <c:lineChart>
        <c:grouping val="standard"/>
        <c:ser>
          <c:idx val="0"/>
          <c:order val="1"/>
          <c:tx>
            <c:strRef>
              <c:f>'6'!$A$16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'6'!$B$23:$P$23</c:f>
              <c:numCache>
                <c:formatCode>#,##0</c:formatCode>
                <c:ptCount val="15"/>
                <c:pt idx="0">
                  <c:v>34054</c:v>
                </c:pt>
                <c:pt idx="1">
                  <c:v>31858</c:v>
                </c:pt>
                <c:pt idx="2">
                  <c:v>30529</c:v>
                </c:pt>
                <c:pt idx="3">
                  <c:v>31869</c:v>
                </c:pt>
                <c:pt idx="4">
                  <c:v>27359</c:v>
                </c:pt>
                <c:pt idx="5">
                  <c:v>31184</c:v>
                </c:pt>
                <c:pt idx="6">
                  <c:v>29327</c:v>
                </c:pt>
                <c:pt idx="7">
                  <c:v>30882</c:v>
                </c:pt>
                <c:pt idx="8">
                  <c:v>0</c:v>
                </c:pt>
                <c:pt idx="9">
                  <c:v>32212</c:v>
                </c:pt>
                <c:pt idx="10">
                  <c:v>28935</c:v>
                </c:pt>
                <c:pt idx="11">
                  <c:v>31378</c:v>
                </c:pt>
                <c:pt idx="12">
                  <c:v>28786</c:v>
                </c:pt>
                <c:pt idx="13">
                  <c:v>31778</c:v>
                </c:pt>
                <c:pt idx="14">
                  <c:v>30780</c:v>
                </c:pt>
              </c:numCache>
            </c:numRef>
          </c:val>
        </c:ser>
        <c:dLbls>
          <c:showVal val="1"/>
        </c:dLbls>
        <c:marker val="1"/>
        <c:axId val="72253440"/>
        <c:axId val="72255360"/>
      </c:lineChart>
      <c:catAx>
        <c:axId val="72253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08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255360"/>
        <c:crossesAt val="0"/>
        <c:lblAlgn val="ctr"/>
        <c:lblOffset val="100"/>
        <c:tickLblSkip val="1"/>
        <c:tickMarkSkip val="1"/>
      </c:catAx>
      <c:valAx>
        <c:axId val="72255360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26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253440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Elektronické počítačové systémy  26-47-M/002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'6'!$A$13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'6'!$B$13:$P$13</c:f>
              <c:numCache>
                <c:formatCode>#,##0</c:formatCode>
                <c:ptCount val="15"/>
                <c:pt idx="0">
                  <c:v>27009</c:v>
                </c:pt>
                <c:pt idx="1">
                  <c:v>26561</c:v>
                </c:pt>
                <c:pt idx="2">
                  <c:v>26190</c:v>
                </c:pt>
                <c:pt idx="3">
                  <c:v>27390</c:v>
                </c:pt>
                <c:pt idx="4">
                  <c:v>27380</c:v>
                </c:pt>
                <c:pt idx="5">
                  <c:v>25875</c:v>
                </c:pt>
                <c:pt idx="6">
                  <c:v>24659</c:v>
                </c:pt>
                <c:pt idx="7">
                  <c:v>25568</c:v>
                </c:pt>
                <c:pt idx="8">
                  <c:v>0</c:v>
                </c:pt>
                <c:pt idx="9">
                  <c:v>27141</c:v>
                </c:pt>
                <c:pt idx="10">
                  <c:v>26154</c:v>
                </c:pt>
                <c:pt idx="11">
                  <c:v>25772</c:v>
                </c:pt>
                <c:pt idx="12">
                  <c:v>26014</c:v>
                </c:pt>
                <c:pt idx="13">
                  <c:v>26924</c:v>
                </c:pt>
                <c:pt idx="14">
                  <c:v>26357</c:v>
                </c:pt>
              </c:numCache>
            </c:numRef>
          </c:val>
        </c:ser>
        <c:gapWidth val="60"/>
        <c:axId val="72377088"/>
        <c:axId val="72379008"/>
      </c:barChart>
      <c:lineChart>
        <c:grouping val="standard"/>
        <c:ser>
          <c:idx val="1"/>
          <c:order val="1"/>
          <c:tx>
            <c:strRef>
              <c:f>'6'!$A$16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'6'!$B$21:$P$21</c:f>
              <c:numCache>
                <c:formatCode>#,##0</c:formatCode>
                <c:ptCount val="15"/>
                <c:pt idx="0">
                  <c:v>27009</c:v>
                </c:pt>
                <c:pt idx="1">
                  <c:v>27277</c:v>
                </c:pt>
                <c:pt idx="2">
                  <c:v>26190</c:v>
                </c:pt>
                <c:pt idx="3">
                  <c:v>27498</c:v>
                </c:pt>
                <c:pt idx="4">
                  <c:v>23805</c:v>
                </c:pt>
                <c:pt idx="5">
                  <c:v>25785</c:v>
                </c:pt>
                <c:pt idx="6">
                  <c:v>25213</c:v>
                </c:pt>
                <c:pt idx="7">
                  <c:v>26224</c:v>
                </c:pt>
                <c:pt idx="8">
                  <c:v>0</c:v>
                </c:pt>
                <c:pt idx="9">
                  <c:v>27300</c:v>
                </c:pt>
                <c:pt idx="10">
                  <c:v>24645</c:v>
                </c:pt>
                <c:pt idx="11">
                  <c:v>26709</c:v>
                </c:pt>
                <c:pt idx="12">
                  <c:v>24709</c:v>
                </c:pt>
                <c:pt idx="13">
                  <c:v>26967</c:v>
                </c:pt>
                <c:pt idx="14">
                  <c:v>26102</c:v>
                </c:pt>
              </c:numCache>
            </c:numRef>
          </c:val>
        </c:ser>
        <c:marker val="1"/>
        <c:axId val="72377088"/>
        <c:axId val="72379008"/>
      </c:lineChart>
      <c:catAx>
        <c:axId val="72377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2379008"/>
        <c:crossesAt val="0"/>
        <c:auto val="1"/>
        <c:lblAlgn val="ctr"/>
        <c:lblOffset val="100"/>
      </c:catAx>
      <c:valAx>
        <c:axId val="7237900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237708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94"/>
          <c:y val="0.31927055360854556"/>
          <c:w val="5.413330173673591E-2"/>
          <c:h val="3.260115606936430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Elektronické počítačové systémy  26-47-M/002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'6'!$A$14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'6'!$B$14:$P$14</c:f>
              <c:numCache>
                <c:formatCode>#,##0</c:formatCode>
                <c:ptCount val="15"/>
                <c:pt idx="0">
                  <c:v>4378</c:v>
                </c:pt>
                <c:pt idx="1">
                  <c:v>4303</c:v>
                </c:pt>
                <c:pt idx="2">
                  <c:v>4079</c:v>
                </c:pt>
                <c:pt idx="3">
                  <c:v>3934</c:v>
                </c:pt>
                <c:pt idx="4">
                  <c:v>3617</c:v>
                </c:pt>
                <c:pt idx="5">
                  <c:v>4900</c:v>
                </c:pt>
                <c:pt idx="6">
                  <c:v>4127</c:v>
                </c:pt>
                <c:pt idx="7">
                  <c:v>4658</c:v>
                </c:pt>
                <c:pt idx="8">
                  <c:v>0</c:v>
                </c:pt>
                <c:pt idx="9">
                  <c:v>4802</c:v>
                </c:pt>
                <c:pt idx="10">
                  <c:v>4477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4325</c:v>
                </c:pt>
              </c:numCache>
            </c:numRef>
          </c:val>
        </c:ser>
        <c:gapWidth val="60"/>
        <c:axId val="75773440"/>
        <c:axId val="75775360"/>
      </c:barChart>
      <c:lineChart>
        <c:grouping val="standard"/>
        <c:ser>
          <c:idx val="1"/>
          <c:order val="1"/>
          <c:tx>
            <c:strRef>
              <c:f>'6'!$A$16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'6'!$B$22:$P$22</c:f>
              <c:numCache>
                <c:formatCode>#,##0</c:formatCode>
                <c:ptCount val="15"/>
                <c:pt idx="0">
                  <c:v>7045</c:v>
                </c:pt>
                <c:pt idx="1">
                  <c:v>4581</c:v>
                </c:pt>
                <c:pt idx="2">
                  <c:v>4339</c:v>
                </c:pt>
                <c:pt idx="3">
                  <c:v>4371</c:v>
                </c:pt>
                <c:pt idx="4">
                  <c:v>3554</c:v>
                </c:pt>
                <c:pt idx="5">
                  <c:v>5399</c:v>
                </c:pt>
                <c:pt idx="6">
                  <c:v>4114</c:v>
                </c:pt>
                <c:pt idx="7">
                  <c:v>4658</c:v>
                </c:pt>
                <c:pt idx="8">
                  <c:v>0</c:v>
                </c:pt>
                <c:pt idx="9">
                  <c:v>4912</c:v>
                </c:pt>
                <c:pt idx="10">
                  <c:v>4290</c:v>
                </c:pt>
                <c:pt idx="11">
                  <c:v>4669</c:v>
                </c:pt>
                <c:pt idx="12">
                  <c:v>4077</c:v>
                </c:pt>
                <c:pt idx="13">
                  <c:v>4811</c:v>
                </c:pt>
                <c:pt idx="14">
                  <c:v>4678</c:v>
                </c:pt>
              </c:numCache>
            </c:numRef>
          </c:val>
        </c:ser>
        <c:marker val="1"/>
        <c:axId val="75773440"/>
        <c:axId val="75775360"/>
      </c:lineChart>
      <c:catAx>
        <c:axId val="75773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5775360"/>
        <c:crossesAt val="0"/>
        <c:auto val="1"/>
        <c:lblAlgn val="ctr"/>
        <c:lblOffset val="100"/>
      </c:catAx>
      <c:valAx>
        <c:axId val="7577536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577344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94"/>
          <c:y val="0.31927055360854556"/>
          <c:w val="5.413330173673591E-2"/>
          <c:h val="3.2601156069364305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Informační technologie - aplikace osobních počítačů 26-47-M/003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'7'!$A$8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'7'!$B$15:$P$15</c:f>
              <c:numCache>
                <c:formatCode>#,##0</c:formatCode>
                <c:ptCount val="15"/>
                <c:pt idx="0">
                  <c:v>29838</c:v>
                </c:pt>
                <c:pt idx="1">
                  <c:v>30864</c:v>
                </c:pt>
                <c:pt idx="2">
                  <c:v>28434</c:v>
                </c:pt>
                <c:pt idx="3">
                  <c:v>31324</c:v>
                </c:pt>
                <c:pt idx="4">
                  <c:v>26489</c:v>
                </c:pt>
                <c:pt idx="5">
                  <c:v>30775</c:v>
                </c:pt>
                <c:pt idx="6">
                  <c:v>0</c:v>
                </c:pt>
                <c:pt idx="7">
                  <c:v>30226</c:v>
                </c:pt>
                <c:pt idx="8">
                  <c:v>0</c:v>
                </c:pt>
                <c:pt idx="9">
                  <c:v>27998</c:v>
                </c:pt>
                <c:pt idx="10">
                  <c:v>29576</c:v>
                </c:pt>
                <c:pt idx="11">
                  <c:v>30761</c:v>
                </c:pt>
                <c:pt idx="12">
                  <c:v>0</c:v>
                </c:pt>
                <c:pt idx="13">
                  <c:v>28060</c:v>
                </c:pt>
                <c:pt idx="14">
                  <c:v>29486</c:v>
                </c:pt>
              </c:numCache>
            </c:numRef>
          </c:val>
        </c:ser>
        <c:dLbls>
          <c:showVal val="1"/>
        </c:dLbls>
        <c:gapWidth val="60"/>
        <c:axId val="76282496"/>
        <c:axId val="76301056"/>
      </c:barChart>
      <c:lineChart>
        <c:grouping val="standard"/>
        <c:ser>
          <c:idx val="0"/>
          <c:order val="1"/>
          <c:tx>
            <c:strRef>
              <c:f>'7'!$A$16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8094868259741805E-3"/>
                  <c:y val="-2.9424129245603548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3594568376482102E-2"/>
                  <c:y val="-5.4434639104366606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'7'!$B$23:$P$23</c:f>
              <c:numCache>
                <c:formatCode>#,##0</c:formatCode>
                <c:ptCount val="15"/>
                <c:pt idx="0">
                  <c:v>27904</c:v>
                </c:pt>
                <c:pt idx="1">
                  <c:v>31858</c:v>
                </c:pt>
                <c:pt idx="2">
                  <c:v>28688</c:v>
                </c:pt>
                <c:pt idx="3">
                  <c:v>31869</c:v>
                </c:pt>
                <c:pt idx="4">
                  <c:v>25373</c:v>
                </c:pt>
                <c:pt idx="5">
                  <c:v>31184</c:v>
                </c:pt>
                <c:pt idx="6">
                  <c:v>0</c:v>
                </c:pt>
                <c:pt idx="7">
                  <c:v>30882</c:v>
                </c:pt>
                <c:pt idx="8">
                  <c:v>0</c:v>
                </c:pt>
                <c:pt idx="9">
                  <c:v>27259</c:v>
                </c:pt>
                <c:pt idx="10">
                  <c:v>28977</c:v>
                </c:pt>
                <c:pt idx="11">
                  <c:v>31378</c:v>
                </c:pt>
                <c:pt idx="12">
                  <c:v>0</c:v>
                </c:pt>
                <c:pt idx="13">
                  <c:v>28556</c:v>
                </c:pt>
                <c:pt idx="14">
                  <c:v>29448</c:v>
                </c:pt>
              </c:numCache>
            </c:numRef>
          </c:val>
        </c:ser>
        <c:dLbls>
          <c:showVal val="1"/>
        </c:dLbls>
        <c:marker val="1"/>
        <c:axId val="76282496"/>
        <c:axId val="76301056"/>
      </c:lineChart>
      <c:catAx>
        <c:axId val="76282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2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6301056"/>
        <c:crossesAt val="0"/>
        <c:lblAlgn val="ctr"/>
        <c:lblOffset val="100"/>
        <c:tickLblSkip val="1"/>
        <c:tickMarkSkip val="1"/>
      </c:catAx>
      <c:valAx>
        <c:axId val="76301056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6282496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Informační technologie  18-20-M/01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/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'1'!$B$13:$P$13</c:f>
              <c:numCache>
                <c:formatCode>#,##0</c:formatCode>
                <c:ptCount val="15"/>
                <c:pt idx="0">
                  <c:v>24849</c:v>
                </c:pt>
                <c:pt idx="1">
                  <c:v>26581</c:v>
                </c:pt>
                <c:pt idx="2">
                  <c:v>24467</c:v>
                </c:pt>
                <c:pt idx="3">
                  <c:v>29225</c:v>
                </c:pt>
                <c:pt idx="4">
                  <c:v>23033</c:v>
                </c:pt>
                <c:pt idx="5">
                  <c:v>26014</c:v>
                </c:pt>
                <c:pt idx="6">
                  <c:v>25537</c:v>
                </c:pt>
                <c:pt idx="7">
                  <c:v>25568</c:v>
                </c:pt>
                <c:pt idx="8">
                  <c:v>27803</c:v>
                </c:pt>
                <c:pt idx="9">
                  <c:v>26200</c:v>
                </c:pt>
                <c:pt idx="10">
                  <c:v>26760</c:v>
                </c:pt>
                <c:pt idx="11">
                  <c:v>24763</c:v>
                </c:pt>
                <c:pt idx="12">
                  <c:v>25541</c:v>
                </c:pt>
                <c:pt idx="13">
                  <c:v>26831</c:v>
                </c:pt>
                <c:pt idx="14">
                  <c:v>25941</c:v>
                </c:pt>
              </c:numCache>
            </c:numRef>
          </c:val>
        </c:ser>
        <c:gapWidth val="60"/>
        <c:axId val="71064576"/>
        <c:axId val="71236992"/>
      </c:barChart>
      <c:lineChart>
        <c:grouping val="standard"/>
        <c:ser>
          <c:idx val="1"/>
          <c:order val="1"/>
          <c:tx>
            <c:strRef>
              <c:f>'1'!$A$16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887655020304E-4"/>
                  <c:y val="-4.204204565699949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'1'!$B$21:$P$21</c:f>
              <c:numCache>
                <c:formatCode>#,##0</c:formatCode>
                <c:ptCount val="15"/>
                <c:pt idx="0">
                  <c:v>23008</c:v>
                </c:pt>
                <c:pt idx="1">
                  <c:v>27298</c:v>
                </c:pt>
                <c:pt idx="2">
                  <c:v>0</c:v>
                </c:pt>
                <c:pt idx="3">
                  <c:v>29340</c:v>
                </c:pt>
                <c:pt idx="4">
                  <c:v>22471</c:v>
                </c:pt>
                <c:pt idx="5">
                  <c:v>25924</c:v>
                </c:pt>
                <c:pt idx="6">
                  <c:v>26112</c:v>
                </c:pt>
                <c:pt idx="7">
                  <c:v>26224</c:v>
                </c:pt>
                <c:pt idx="8">
                  <c:v>28146</c:v>
                </c:pt>
                <c:pt idx="9">
                  <c:v>26348</c:v>
                </c:pt>
                <c:pt idx="10">
                  <c:v>25593</c:v>
                </c:pt>
                <c:pt idx="11">
                  <c:v>25664</c:v>
                </c:pt>
                <c:pt idx="12">
                  <c:v>25855</c:v>
                </c:pt>
                <c:pt idx="13">
                  <c:v>26874</c:v>
                </c:pt>
                <c:pt idx="14">
                  <c:v>26066</c:v>
                </c:pt>
              </c:numCache>
            </c:numRef>
          </c:val>
        </c:ser>
        <c:marker val="1"/>
        <c:axId val="71064576"/>
        <c:axId val="71236992"/>
      </c:lineChart>
      <c:catAx>
        <c:axId val="71064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236992"/>
        <c:crossesAt val="0"/>
        <c:auto val="1"/>
        <c:lblAlgn val="ctr"/>
        <c:lblOffset val="100"/>
      </c:catAx>
      <c:valAx>
        <c:axId val="7123699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06457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83"/>
          <c:y val="0.31927055360854506"/>
          <c:w val="5.4133301736735806E-2"/>
          <c:h val="3.2601156069364222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Informační technologie - aplikace osobních počítačů 26-47-M/003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'7'!$A$13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'7'!$B$13:$P$13</c:f>
              <c:numCache>
                <c:formatCode>#,##0</c:formatCode>
                <c:ptCount val="15"/>
                <c:pt idx="0">
                  <c:v>24266</c:v>
                </c:pt>
                <c:pt idx="1">
                  <c:v>26561</c:v>
                </c:pt>
                <c:pt idx="2">
                  <c:v>24467</c:v>
                </c:pt>
                <c:pt idx="3">
                  <c:v>27390</c:v>
                </c:pt>
                <c:pt idx="4">
                  <c:v>22925</c:v>
                </c:pt>
                <c:pt idx="5">
                  <c:v>25875</c:v>
                </c:pt>
                <c:pt idx="6">
                  <c:v>0</c:v>
                </c:pt>
                <c:pt idx="7">
                  <c:v>25568</c:v>
                </c:pt>
                <c:pt idx="8">
                  <c:v>0</c:v>
                </c:pt>
                <c:pt idx="9">
                  <c:v>23196</c:v>
                </c:pt>
                <c:pt idx="10">
                  <c:v>25099</c:v>
                </c:pt>
                <c:pt idx="11">
                  <c:v>25772</c:v>
                </c:pt>
                <c:pt idx="12">
                  <c:v>0</c:v>
                </c:pt>
                <c:pt idx="13">
                  <c:v>23707</c:v>
                </c:pt>
                <c:pt idx="14">
                  <c:v>24984</c:v>
                </c:pt>
              </c:numCache>
            </c:numRef>
          </c:val>
        </c:ser>
        <c:gapWidth val="60"/>
        <c:axId val="76357632"/>
        <c:axId val="76359552"/>
      </c:barChart>
      <c:lineChart>
        <c:grouping val="standard"/>
        <c:ser>
          <c:idx val="1"/>
          <c:order val="1"/>
          <c:tx>
            <c:strRef>
              <c:f>'7'!$A$16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9.0351723608528311E-4"/>
                  <c:y val="-1.7199018677863432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1.8096667664804216E-3"/>
                  <c:y val="-1.337701452722711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'7'!$B$21:$P$21</c:f>
              <c:numCache>
                <c:formatCode>#,##0</c:formatCode>
                <c:ptCount val="15"/>
                <c:pt idx="0">
                  <c:v>22639</c:v>
                </c:pt>
                <c:pt idx="1">
                  <c:v>27277</c:v>
                </c:pt>
                <c:pt idx="2">
                  <c:v>24467</c:v>
                </c:pt>
                <c:pt idx="3">
                  <c:v>27498</c:v>
                </c:pt>
                <c:pt idx="4">
                  <c:v>21851</c:v>
                </c:pt>
                <c:pt idx="5">
                  <c:v>25785</c:v>
                </c:pt>
                <c:pt idx="6">
                  <c:v>0</c:v>
                </c:pt>
                <c:pt idx="7">
                  <c:v>26224</c:v>
                </c:pt>
                <c:pt idx="8">
                  <c:v>0</c:v>
                </c:pt>
                <c:pt idx="9">
                  <c:v>23309</c:v>
                </c:pt>
                <c:pt idx="10">
                  <c:v>24687</c:v>
                </c:pt>
                <c:pt idx="11">
                  <c:v>26709</c:v>
                </c:pt>
                <c:pt idx="12">
                  <c:v>0</c:v>
                </c:pt>
                <c:pt idx="13">
                  <c:v>23745</c:v>
                </c:pt>
                <c:pt idx="14">
                  <c:v>24926</c:v>
                </c:pt>
              </c:numCache>
            </c:numRef>
          </c:val>
        </c:ser>
        <c:marker val="1"/>
        <c:axId val="76357632"/>
        <c:axId val="76359552"/>
      </c:lineChart>
      <c:catAx>
        <c:axId val="76357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6359552"/>
        <c:crossesAt val="0"/>
        <c:auto val="1"/>
        <c:lblAlgn val="ctr"/>
        <c:lblOffset val="100"/>
      </c:catAx>
      <c:valAx>
        <c:axId val="7635955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635763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Informační technologie - aplikace osobních počítačů 26-47-M/003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'7'!$A$14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'7'!$B$14:$P$14</c:f>
              <c:numCache>
                <c:formatCode>#,##0</c:formatCode>
                <c:ptCount val="15"/>
                <c:pt idx="0">
                  <c:v>5572</c:v>
                </c:pt>
                <c:pt idx="1">
                  <c:v>4303</c:v>
                </c:pt>
                <c:pt idx="2">
                  <c:v>3967</c:v>
                </c:pt>
                <c:pt idx="3">
                  <c:v>3934</c:v>
                </c:pt>
                <c:pt idx="4">
                  <c:v>3564</c:v>
                </c:pt>
                <c:pt idx="5">
                  <c:v>4900</c:v>
                </c:pt>
                <c:pt idx="6">
                  <c:v>0</c:v>
                </c:pt>
                <c:pt idx="7">
                  <c:v>4658</c:v>
                </c:pt>
                <c:pt idx="8">
                  <c:v>0</c:v>
                </c:pt>
                <c:pt idx="9">
                  <c:v>4802</c:v>
                </c:pt>
                <c:pt idx="10">
                  <c:v>4477</c:v>
                </c:pt>
                <c:pt idx="11">
                  <c:v>4989</c:v>
                </c:pt>
                <c:pt idx="12">
                  <c:v>0</c:v>
                </c:pt>
                <c:pt idx="13">
                  <c:v>4353</c:v>
                </c:pt>
                <c:pt idx="14">
                  <c:v>4502</c:v>
                </c:pt>
              </c:numCache>
            </c:numRef>
          </c:val>
        </c:ser>
        <c:gapWidth val="60"/>
        <c:axId val="76616448"/>
        <c:axId val="76618368"/>
      </c:barChart>
      <c:lineChart>
        <c:grouping val="standard"/>
        <c:ser>
          <c:idx val="1"/>
          <c:order val="1"/>
          <c:tx>
            <c:strRef>
              <c:f>'7'!$A$16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'7'!$B$22:$P$22</c:f>
              <c:numCache>
                <c:formatCode>#,##0</c:formatCode>
                <c:ptCount val="15"/>
                <c:pt idx="0">
                  <c:v>5265</c:v>
                </c:pt>
                <c:pt idx="1">
                  <c:v>4581</c:v>
                </c:pt>
                <c:pt idx="2">
                  <c:v>4221</c:v>
                </c:pt>
                <c:pt idx="3">
                  <c:v>4371</c:v>
                </c:pt>
                <c:pt idx="4">
                  <c:v>3522</c:v>
                </c:pt>
                <c:pt idx="5">
                  <c:v>5399</c:v>
                </c:pt>
                <c:pt idx="6">
                  <c:v>0</c:v>
                </c:pt>
                <c:pt idx="7">
                  <c:v>4658</c:v>
                </c:pt>
                <c:pt idx="8">
                  <c:v>0</c:v>
                </c:pt>
                <c:pt idx="9">
                  <c:v>3950</c:v>
                </c:pt>
                <c:pt idx="10">
                  <c:v>4290</c:v>
                </c:pt>
                <c:pt idx="11">
                  <c:v>4669</c:v>
                </c:pt>
                <c:pt idx="12">
                  <c:v>0</c:v>
                </c:pt>
                <c:pt idx="13">
                  <c:v>4811</c:v>
                </c:pt>
                <c:pt idx="14">
                  <c:v>4522</c:v>
                </c:pt>
              </c:numCache>
            </c:numRef>
          </c:val>
        </c:ser>
        <c:marker val="1"/>
        <c:axId val="76616448"/>
        <c:axId val="76618368"/>
      </c:lineChart>
      <c:catAx>
        <c:axId val="76616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6618368"/>
        <c:crossesAt val="0"/>
        <c:auto val="1"/>
        <c:lblAlgn val="ctr"/>
        <c:lblOffset val="100"/>
      </c:catAx>
      <c:valAx>
        <c:axId val="7661836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661644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Stavebnictví  36-47-M/001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'8'!$A$8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'8'!$B$15:$P$15</c:f>
              <c:numCache>
                <c:formatCode>#,##0</c:formatCode>
                <c:ptCount val="15"/>
                <c:pt idx="0">
                  <c:v>32225</c:v>
                </c:pt>
                <c:pt idx="1">
                  <c:v>30353</c:v>
                </c:pt>
                <c:pt idx="2">
                  <c:v>29023</c:v>
                </c:pt>
                <c:pt idx="3">
                  <c:v>30307</c:v>
                </c:pt>
                <c:pt idx="4">
                  <c:v>32099</c:v>
                </c:pt>
                <c:pt idx="5">
                  <c:v>30775</c:v>
                </c:pt>
                <c:pt idx="6">
                  <c:v>29277</c:v>
                </c:pt>
                <c:pt idx="7">
                  <c:v>29895</c:v>
                </c:pt>
                <c:pt idx="8">
                  <c:v>29911</c:v>
                </c:pt>
                <c:pt idx="9">
                  <c:v>30416</c:v>
                </c:pt>
                <c:pt idx="10">
                  <c:v>30727</c:v>
                </c:pt>
                <c:pt idx="11">
                  <c:v>30761</c:v>
                </c:pt>
                <c:pt idx="12">
                  <c:v>27019</c:v>
                </c:pt>
                <c:pt idx="13">
                  <c:v>30269</c:v>
                </c:pt>
                <c:pt idx="14">
                  <c:v>30219</c:v>
                </c:pt>
              </c:numCache>
            </c:numRef>
          </c:val>
        </c:ser>
        <c:dLbls>
          <c:showVal val="1"/>
        </c:dLbls>
        <c:gapWidth val="60"/>
        <c:axId val="76875648"/>
        <c:axId val="76886016"/>
      </c:barChart>
      <c:lineChart>
        <c:grouping val="standard"/>
        <c:ser>
          <c:idx val="0"/>
          <c:order val="1"/>
          <c:tx>
            <c:strRef>
              <c:f>'8'!$A$16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0474341298707765E-4"/>
                  <c:y val="-1.9125684009642291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18E-2"/>
                  <c:y val="-2.648171632104321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2.7952922783323401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'8'!$B$23:$P$23</c:f>
              <c:numCache>
                <c:formatCode>#,##0</c:formatCode>
                <c:ptCount val="15"/>
                <c:pt idx="0">
                  <c:v>31191</c:v>
                </c:pt>
                <c:pt idx="1">
                  <c:v>31333</c:v>
                </c:pt>
                <c:pt idx="2">
                  <c:v>29282</c:v>
                </c:pt>
                <c:pt idx="3">
                  <c:v>30848</c:v>
                </c:pt>
                <c:pt idx="4">
                  <c:v>34183</c:v>
                </c:pt>
                <c:pt idx="5">
                  <c:v>31184</c:v>
                </c:pt>
                <c:pt idx="6">
                  <c:v>29829</c:v>
                </c:pt>
                <c:pt idx="7">
                  <c:v>30542</c:v>
                </c:pt>
                <c:pt idx="8">
                  <c:v>30488</c:v>
                </c:pt>
                <c:pt idx="9">
                  <c:v>30668</c:v>
                </c:pt>
                <c:pt idx="10">
                  <c:v>28818</c:v>
                </c:pt>
                <c:pt idx="11">
                  <c:v>31378</c:v>
                </c:pt>
                <c:pt idx="12">
                  <c:v>27879</c:v>
                </c:pt>
                <c:pt idx="13">
                  <c:v>30769</c:v>
                </c:pt>
                <c:pt idx="14">
                  <c:v>30599</c:v>
                </c:pt>
              </c:numCache>
            </c:numRef>
          </c:val>
        </c:ser>
        <c:dLbls>
          <c:showVal val="1"/>
        </c:dLbls>
        <c:marker val="1"/>
        <c:axId val="76875648"/>
        <c:axId val="76886016"/>
      </c:lineChart>
      <c:catAx>
        <c:axId val="76875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2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6886016"/>
        <c:crossesAt val="0"/>
        <c:lblAlgn val="ctr"/>
        <c:lblOffset val="100"/>
        <c:tickLblSkip val="1"/>
        <c:tickMarkSkip val="1"/>
      </c:catAx>
      <c:valAx>
        <c:axId val="76886016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6875648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Stavebnictví  36-47-M/001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'8'!$A$13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'8'!$B$13:$P$13</c:f>
              <c:numCache>
                <c:formatCode>#,##0</c:formatCode>
                <c:ptCount val="15"/>
                <c:pt idx="0">
                  <c:v>25884</c:v>
                </c:pt>
                <c:pt idx="1">
                  <c:v>26050</c:v>
                </c:pt>
                <c:pt idx="2">
                  <c:v>24973</c:v>
                </c:pt>
                <c:pt idx="3">
                  <c:v>26373</c:v>
                </c:pt>
                <c:pt idx="4">
                  <c:v>28228</c:v>
                </c:pt>
                <c:pt idx="5">
                  <c:v>25875</c:v>
                </c:pt>
                <c:pt idx="6">
                  <c:v>25150</c:v>
                </c:pt>
                <c:pt idx="7">
                  <c:v>25237</c:v>
                </c:pt>
                <c:pt idx="8">
                  <c:v>24933</c:v>
                </c:pt>
                <c:pt idx="9">
                  <c:v>25614</c:v>
                </c:pt>
                <c:pt idx="10">
                  <c:v>26250</c:v>
                </c:pt>
                <c:pt idx="11">
                  <c:v>25772</c:v>
                </c:pt>
                <c:pt idx="12">
                  <c:v>23413</c:v>
                </c:pt>
                <c:pt idx="13">
                  <c:v>25916</c:v>
                </c:pt>
                <c:pt idx="14">
                  <c:v>25691</c:v>
                </c:pt>
              </c:numCache>
            </c:numRef>
          </c:val>
        </c:ser>
        <c:gapWidth val="60"/>
        <c:axId val="76900992"/>
        <c:axId val="76907264"/>
      </c:barChart>
      <c:lineChart>
        <c:grouping val="standard"/>
        <c:ser>
          <c:idx val="1"/>
          <c:order val="1"/>
          <c:tx>
            <c:strRef>
              <c:f>'8'!$A$16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9.0351723608528311E-4"/>
                  <c:y val="-2.1021022828499797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9.0614887655020542E-4"/>
                  <c:y val="-4.2042045656999497E-2"/>
                </c:manualLayout>
              </c:layout>
              <c:dLblPos val="t"/>
              <c:showVal val="1"/>
            </c:dLbl>
            <c:dLbl>
              <c:idx val="10"/>
              <c:layout>
                <c:manualLayout>
                  <c:x val="0"/>
                  <c:y val="-2.1021022828499759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'8'!$B$21:$P$21</c:f>
              <c:numCache>
                <c:formatCode>#,##0</c:formatCode>
                <c:ptCount val="15"/>
                <c:pt idx="0">
                  <c:v>24097</c:v>
                </c:pt>
                <c:pt idx="1">
                  <c:v>26752</c:v>
                </c:pt>
                <c:pt idx="2">
                  <c:v>24973</c:v>
                </c:pt>
                <c:pt idx="3">
                  <c:v>26477</c:v>
                </c:pt>
                <c:pt idx="4">
                  <c:v>28482</c:v>
                </c:pt>
                <c:pt idx="5">
                  <c:v>25785</c:v>
                </c:pt>
                <c:pt idx="6">
                  <c:v>25715</c:v>
                </c:pt>
                <c:pt idx="7">
                  <c:v>25884</c:v>
                </c:pt>
                <c:pt idx="8">
                  <c:v>25241</c:v>
                </c:pt>
                <c:pt idx="9">
                  <c:v>25756</c:v>
                </c:pt>
                <c:pt idx="10">
                  <c:v>24528</c:v>
                </c:pt>
                <c:pt idx="11">
                  <c:v>26709</c:v>
                </c:pt>
                <c:pt idx="12">
                  <c:v>23700</c:v>
                </c:pt>
                <c:pt idx="13">
                  <c:v>25958</c:v>
                </c:pt>
                <c:pt idx="14">
                  <c:v>25718</c:v>
                </c:pt>
              </c:numCache>
            </c:numRef>
          </c:val>
        </c:ser>
        <c:marker val="1"/>
        <c:axId val="76900992"/>
        <c:axId val="76907264"/>
      </c:lineChart>
      <c:catAx>
        <c:axId val="76900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6907264"/>
        <c:crossesAt val="0"/>
        <c:auto val="1"/>
        <c:lblAlgn val="ctr"/>
        <c:lblOffset val="100"/>
      </c:catAx>
      <c:valAx>
        <c:axId val="7690726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690099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Stavebnictví  36-47-M/001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'8'!$A$14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'8'!$B$14:$P$14</c:f>
              <c:numCache>
                <c:formatCode>#,##0</c:formatCode>
                <c:ptCount val="15"/>
                <c:pt idx="0">
                  <c:v>6341</c:v>
                </c:pt>
                <c:pt idx="1">
                  <c:v>4303</c:v>
                </c:pt>
                <c:pt idx="2">
                  <c:v>4050</c:v>
                </c:pt>
                <c:pt idx="3">
                  <c:v>3934</c:v>
                </c:pt>
                <c:pt idx="4">
                  <c:v>3871</c:v>
                </c:pt>
                <c:pt idx="5">
                  <c:v>4900</c:v>
                </c:pt>
                <c:pt idx="6">
                  <c:v>4127</c:v>
                </c:pt>
                <c:pt idx="7">
                  <c:v>4658</c:v>
                </c:pt>
                <c:pt idx="8">
                  <c:v>4978</c:v>
                </c:pt>
                <c:pt idx="9">
                  <c:v>4802</c:v>
                </c:pt>
                <c:pt idx="10">
                  <c:v>4477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4528</c:v>
                </c:pt>
              </c:numCache>
            </c:numRef>
          </c:val>
        </c:ser>
        <c:gapWidth val="60"/>
        <c:axId val="76930048"/>
        <c:axId val="76936320"/>
      </c:barChart>
      <c:lineChart>
        <c:grouping val="standard"/>
        <c:ser>
          <c:idx val="1"/>
          <c:order val="1"/>
          <c:tx>
            <c:strRef>
              <c:f>'8'!$A$16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'8'!$B$22:$P$22</c:f>
              <c:numCache>
                <c:formatCode>#,##0</c:formatCode>
                <c:ptCount val="15"/>
                <c:pt idx="0">
                  <c:v>7094</c:v>
                </c:pt>
                <c:pt idx="1">
                  <c:v>4581</c:v>
                </c:pt>
                <c:pt idx="2">
                  <c:v>4309</c:v>
                </c:pt>
                <c:pt idx="3">
                  <c:v>4371</c:v>
                </c:pt>
                <c:pt idx="4">
                  <c:v>5701</c:v>
                </c:pt>
                <c:pt idx="5">
                  <c:v>5399</c:v>
                </c:pt>
                <c:pt idx="6">
                  <c:v>4114</c:v>
                </c:pt>
                <c:pt idx="7">
                  <c:v>4658</c:v>
                </c:pt>
                <c:pt idx="8">
                  <c:v>5247</c:v>
                </c:pt>
                <c:pt idx="9">
                  <c:v>4912</c:v>
                </c:pt>
                <c:pt idx="10">
                  <c:v>4290</c:v>
                </c:pt>
                <c:pt idx="11">
                  <c:v>4669</c:v>
                </c:pt>
                <c:pt idx="12">
                  <c:v>4179</c:v>
                </c:pt>
                <c:pt idx="13">
                  <c:v>4811</c:v>
                </c:pt>
                <c:pt idx="14">
                  <c:v>4881</c:v>
                </c:pt>
              </c:numCache>
            </c:numRef>
          </c:val>
        </c:ser>
        <c:marker val="1"/>
        <c:axId val="76930048"/>
        <c:axId val="76936320"/>
      </c:lineChart>
      <c:catAx>
        <c:axId val="76930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6936320"/>
        <c:crossesAt val="0"/>
        <c:auto val="1"/>
        <c:lblAlgn val="ctr"/>
        <c:lblOffset val="100"/>
      </c:catAx>
      <c:valAx>
        <c:axId val="7693632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693004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Stavebnictví  36-47-M/01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'9'!$A$8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'9'!$B$15:$P$15</c:f>
              <c:numCache>
                <c:formatCode>#,##0</c:formatCode>
                <c:ptCount val="15"/>
                <c:pt idx="0">
                  <c:v>32443</c:v>
                </c:pt>
                <c:pt idx="1">
                  <c:v>30884</c:v>
                </c:pt>
                <c:pt idx="2">
                  <c:v>29023</c:v>
                </c:pt>
                <c:pt idx="3">
                  <c:v>33159</c:v>
                </c:pt>
                <c:pt idx="4">
                  <c:v>31216</c:v>
                </c:pt>
                <c:pt idx="5">
                  <c:v>30914</c:v>
                </c:pt>
                <c:pt idx="6">
                  <c:v>29664</c:v>
                </c:pt>
                <c:pt idx="7">
                  <c:v>29895</c:v>
                </c:pt>
                <c:pt idx="8">
                  <c:v>32781</c:v>
                </c:pt>
                <c:pt idx="9">
                  <c:v>30471</c:v>
                </c:pt>
                <c:pt idx="10">
                  <c:v>31803</c:v>
                </c:pt>
                <c:pt idx="11">
                  <c:v>33233</c:v>
                </c:pt>
                <c:pt idx="12">
                  <c:v>26264</c:v>
                </c:pt>
                <c:pt idx="13">
                  <c:v>30269</c:v>
                </c:pt>
                <c:pt idx="14">
                  <c:v>30858</c:v>
                </c:pt>
              </c:numCache>
            </c:numRef>
          </c:val>
        </c:ser>
        <c:dLbls>
          <c:showVal val="1"/>
        </c:dLbls>
        <c:gapWidth val="60"/>
        <c:axId val="79163392"/>
        <c:axId val="79165312"/>
      </c:barChart>
      <c:lineChart>
        <c:grouping val="standard"/>
        <c:ser>
          <c:idx val="0"/>
          <c:order val="1"/>
          <c:tx>
            <c:strRef>
              <c:f>'9'!$A$16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9.0474341298709489E-4"/>
                  <c:y val="-2.3539303396482806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18E-2"/>
                  <c:y val="-2.9424129245603531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2.6481716321043243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'9'!$B$23:$P$23</c:f>
              <c:numCache>
                <c:formatCode>#,##0</c:formatCode>
                <c:ptCount val="15"/>
                <c:pt idx="0">
                  <c:v>31191</c:v>
                </c:pt>
                <c:pt idx="1">
                  <c:v>31879</c:v>
                </c:pt>
                <c:pt idx="2">
                  <c:v>29282</c:v>
                </c:pt>
                <c:pt idx="3">
                  <c:v>33711</c:v>
                </c:pt>
                <c:pt idx="4">
                  <c:v>31450</c:v>
                </c:pt>
                <c:pt idx="5">
                  <c:v>31323</c:v>
                </c:pt>
                <c:pt idx="6">
                  <c:v>30226</c:v>
                </c:pt>
                <c:pt idx="7">
                  <c:v>30542</c:v>
                </c:pt>
                <c:pt idx="8">
                  <c:v>33393</c:v>
                </c:pt>
                <c:pt idx="9">
                  <c:v>30723</c:v>
                </c:pt>
                <c:pt idx="10">
                  <c:v>30386</c:v>
                </c:pt>
                <c:pt idx="11">
                  <c:v>33940</c:v>
                </c:pt>
                <c:pt idx="12">
                  <c:v>29126</c:v>
                </c:pt>
                <c:pt idx="13">
                  <c:v>30769</c:v>
                </c:pt>
                <c:pt idx="14">
                  <c:v>31282</c:v>
                </c:pt>
              </c:numCache>
            </c:numRef>
          </c:val>
        </c:ser>
        <c:dLbls>
          <c:showVal val="1"/>
        </c:dLbls>
        <c:marker val="1"/>
        <c:axId val="79163392"/>
        <c:axId val="79165312"/>
      </c:lineChart>
      <c:catAx>
        <c:axId val="79163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41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9165312"/>
        <c:crossesAt val="0"/>
        <c:lblAlgn val="ctr"/>
        <c:lblOffset val="100"/>
        <c:tickLblSkip val="1"/>
        <c:tickMarkSkip val="1"/>
      </c:catAx>
      <c:valAx>
        <c:axId val="79165312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9163392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Stavebnictví  36-47-M/01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'9'!$A$13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'9'!$B$13:$P$13</c:f>
              <c:numCache>
                <c:formatCode>#,##0</c:formatCode>
                <c:ptCount val="15"/>
                <c:pt idx="0">
                  <c:v>26102</c:v>
                </c:pt>
                <c:pt idx="1">
                  <c:v>26581</c:v>
                </c:pt>
                <c:pt idx="2">
                  <c:v>24973</c:v>
                </c:pt>
                <c:pt idx="3">
                  <c:v>29225</c:v>
                </c:pt>
                <c:pt idx="4">
                  <c:v>26777</c:v>
                </c:pt>
                <c:pt idx="5">
                  <c:v>26014</c:v>
                </c:pt>
                <c:pt idx="6">
                  <c:v>25537</c:v>
                </c:pt>
                <c:pt idx="7">
                  <c:v>25237</c:v>
                </c:pt>
                <c:pt idx="8">
                  <c:v>27803</c:v>
                </c:pt>
                <c:pt idx="9">
                  <c:v>25669</c:v>
                </c:pt>
                <c:pt idx="10">
                  <c:v>27326</c:v>
                </c:pt>
                <c:pt idx="11">
                  <c:v>28244</c:v>
                </c:pt>
                <c:pt idx="12">
                  <c:v>22658</c:v>
                </c:pt>
                <c:pt idx="13">
                  <c:v>25916</c:v>
                </c:pt>
                <c:pt idx="14">
                  <c:v>26290</c:v>
                </c:pt>
              </c:numCache>
            </c:numRef>
          </c:val>
        </c:ser>
        <c:gapWidth val="60"/>
        <c:axId val="79115008"/>
        <c:axId val="79116928"/>
      </c:barChart>
      <c:lineChart>
        <c:grouping val="standard"/>
        <c:ser>
          <c:idx val="1"/>
          <c:order val="1"/>
          <c:tx>
            <c:strRef>
              <c:f>'9'!$A$16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-2.2932024903817946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1.8096667664804216E-3"/>
                  <c:y val="-5.7330062259544814E-3"/>
                </c:manualLayout>
              </c:layout>
              <c:dLblPos val="t"/>
              <c:showVal val="1"/>
            </c:dLbl>
            <c:dLbl>
              <c:idx val="10"/>
              <c:layout>
                <c:manualLayout>
                  <c:x val="0"/>
                  <c:y val="-1.9110020753181561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'9'!$B$21:$P$21</c:f>
              <c:numCache>
                <c:formatCode>#,##0</c:formatCode>
                <c:ptCount val="15"/>
                <c:pt idx="0">
                  <c:v>24097</c:v>
                </c:pt>
                <c:pt idx="1">
                  <c:v>27298</c:v>
                </c:pt>
                <c:pt idx="2">
                  <c:v>24973</c:v>
                </c:pt>
                <c:pt idx="3">
                  <c:v>29340</c:v>
                </c:pt>
                <c:pt idx="4">
                  <c:v>26594</c:v>
                </c:pt>
                <c:pt idx="5">
                  <c:v>25924</c:v>
                </c:pt>
                <c:pt idx="6">
                  <c:v>26112</c:v>
                </c:pt>
                <c:pt idx="7">
                  <c:v>25884</c:v>
                </c:pt>
                <c:pt idx="8">
                  <c:v>28146</c:v>
                </c:pt>
                <c:pt idx="9">
                  <c:v>25811</c:v>
                </c:pt>
                <c:pt idx="10">
                  <c:v>26096</c:v>
                </c:pt>
                <c:pt idx="11">
                  <c:v>29271</c:v>
                </c:pt>
                <c:pt idx="12">
                  <c:v>24947</c:v>
                </c:pt>
                <c:pt idx="13">
                  <c:v>25958</c:v>
                </c:pt>
                <c:pt idx="14">
                  <c:v>26461</c:v>
                </c:pt>
              </c:numCache>
            </c:numRef>
          </c:val>
        </c:ser>
        <c:marker val="1"/>
        <c:axId val="79115008"/>
        <c:axId val="79116928"/>
      </c:lineChart>
      <c:catAx>
        <c:axId val="79115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9116928"/>
        <c:crossesAt val="0"/>
        <c:auto val="1"/>
        <c:lblAlgn val="ctr"/>
        <c:lblOffset val="100"/>
      </c:catAx>
      <c:valAx>
        <c:axId val="7911692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911500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61"/>
          <c:y val="0.31927055360854584"/>
          <c:w val="5.4133301736735945E-2"/>
          <c:h val="3.260115606936435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Stavebnictví  36-47-M/01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'9'!$A$14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'9'!$B$14:$P$14</c:f>
              <c:numCache>
                <c:formatCode>#,##0</c:formatCode>
                <c:ptCount val="15"/>
                <c:pt idx="0">
                  <c:v>6341</c:v>
                </c:pt>
                <c:pt idx="1">
                  <c:v>4303</c:v>
                </c:pt>
                <c:pt idx="2">
                  <c:v>4050</c:v>
                </c:pt>
                <c:pt idx="3">
                  <c:v>3934</c:v>
                </c:pt>
                <c:pt idx="4">
                  <c:v>4439</c:v>
                </c:pt>
                <c:pt idx="5">
                  <c:v>4900</c:v>
                </c:pt>
                <c:pt idx="6">
                  <c:v>4127</c:v>
                </c:pt>
                <c:pt idx="7">
                  <c:v>4658</c:v>
                </c:pt>
                <c:pt idx="8">
                  <c:v>4978</c:v>
                </c:pt>
                <c:pt idx="9">
                  <c:v>4802</c:v>
                </c:pt>
                <c:pt idx="10">
                  <c:v>4477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4568</c:v>
                </c:pt>
              </c:numCache>
            </c:numRef>
          </c:val>
        </c:ser>
        <c:gapWidth val="60"/>
        <c:axId val="80311424"/>
        <c:axId val="80313344"/>
      </c:barChart>
      <c:lineChart>
        <c:grouping val="standard"/>
        <c:ser>
          <c:idx val="1"/>
          <c:order val="1"/>
          <c:tx>
            <c:strRef>
              <c:f>'9'!$A$16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'9'!$B$22:$P$22</c:f>
              <c:numCache>
                <c:formatCode>#,##0</c:formatCode>
                <c:ptCount val="15"/>
                <c:pt idx="0">
                  <c:v>7094</c:v>
                </c:pt>
                <c:pt idx="1">
                  <c:v>4581</c:v>
                </c:pt>
                <c:pt idx="2">
                  <c:v>4309</c:v>
                </c:pt>
                <c:pt idx="3">
                  <c:v>4371</c:v>
                </c:pt>
                <c:pt idx="4">
                  <c:v>4856</c:v>
                </c:pt>
                <c:pt idx="5">
                  <c:v>5399</c:v>
                </c:pt>
                <c:pt idx="6">
                  <c:v>4114</c:v>
                </c:pt>
                <c:pt idx="7">
                  <c:v>4658</c:v>
                </c:pt>
                <c:pt idx="8">
                  <c:v>5247</c:v>
                </c:pt>
                <c:pt idx="9">
                  <c:v>4912</c:v>
                </c:pt>
                <c:pt idx="10">
                  <c:v>4290</c:v>
                </c:pt>
                <c:pt idx="11">
                  <c:v>4669</c:v>
                </c:pt>
                <c:pt idx="12">
                  <c:v>4179</c:v>
                </c:pt>
                <c:pt idx="13">
                  <c:v>4811</c:v>
                </c:pt>
                <c:pt idx="14">
                  <c:v>4821</c:v>
                </c:pt>
              </c:numCache>
            </c:numRef>
          </c:val>
        </c:ser>
        <c:marker val="1"/>
        <c:axId val="80311424"/>
        <c:axId val="80313344"/>
      </c:lineChart>
      <c:catAx>
        <c:axId val="80311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0313344"/>
        <c:crossesAt val="0"/>
        <c:auto val="1"/>
        <c:lblAlgn val="ctr"/>
        <c:lblOffset val="100"/>
      </c:catAx>
      <c:valAx>
        <c:axId val="8031334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031142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61"/>
          <c:y val="0.31927055360854584"/>
          <c:w val="5.4133301736735945E-2"/>
          <c:h val="3.260115606936435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Provoz a ekonomika dopravy  37-41-M/006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'10'!$A$8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'10'!$B$15:$P$15</c:f>
              <c:numCache>
                <c:formatCode>#,##0</c:formatCode>
                <c:ptCount val="15"/>
                <c:pt idx="0">
                  <c:v>31317</c:v>
                </c:pt>
                <c:pt idx="1">
                  <c:v>29605</c:v>
                </c:pt>
                <c:pt idx="2">
                  <c:v>27928</c:v>
                </c:pt>
                <c:pt idx="3">
                  <c:v>30307</c:v>
                </c:pt>
                <c:pt idx="4">
                  <c:v>25815</c:v>
                </c:pt>
                <c:pt idx="5">
                  <c:v>28252</c:v>
                </c:pt>
                <c:pt idx="6">
                  <c:v>31371</c:v>
                </c:pt>
                <c:pt idx="7">
                  <c:v>27947</c:v>
                </c:pt>
                <c:pt idx="8">
                  <c:v>29911</c:v>
                </c:pt>
                <c:pt idx="9">
                  <c:v>0</c:v>
                </c:pt>
                <c:pt idx="10">
                  <c:v>31241</c:v>
                </c:pt>
                <c:pt idx="11">
                  <c:v>29287</c:v>
                </c:pt>
                <c:pt idx="12">
                  <c:v>0</c:v>
                </c:pt>
                <c:pt idx="13">
                  <c:v>29720</c:v>
                </c:pt>
                <c:pt idx="14">
                  <c:v>29392</c:v>
                </c:pt>
              </c:numCache>
            </c:numRef>
          </c:val>
        </c:ser>
        <c:dLbls>
          <c:showVal val="1"/>
        </c:dLbls>
        <c:gapWidth val="60"/>
        <c:axId val="80521088"/>
        <c:axId val="80531456"/>
      </c:barChart>
      <c:lineChart>
        <c:grouping val="standard"/>
        <c:ser>
          <c:idx val="0"/>
          <c:order val="1"/>
          <c:tx>
            <c:strRef>
              <c:f>'10'!$A$16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1785081550507946E-2"/>
                  <c:y val="-3.8251368019284637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layout>
                <c:manualLayout>
                  <c:x val="0"/>
                  <c:y val="-2.3539419239511389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1.6183271085081989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'10'!$B$23:$P$23</c:f>
              <c:numCache>
                <c:formatCode>#,##0</c:formatCode>
                <c:ptCount val="15"/>
                <c:pt idx="0">
                  <c:v>28276</c:v>
                </c:pt>
                <c:pt idx="1">
                  <c:v>29033</c:v>
                </c:pt>
                <c:pt idx="2">
                  <c:v>28177</c:v>
                </c:pt>
                <c:pt idx="3">
                  <c:v>30848</c:v>
                </c:pt>
                <c:pt idx="4">
                  <c:v>25867</c:v>
                </c:pt>
                <c:pt idx="5">
                  <c:v>28670</c:v>
                </c:pt>
                <c:pt idx="6">
                  <c:v>29968</c:v>
                </c:pt>
                <c:pt idx="7">
                  <c:v>28551</c:v>
                </c:pt>
                <c:pt idx="8">
                  <c:v>30488</c:v>
                </c:pt>
                <c:pt idx="9">
                  <c:v>0</c:v>
                </c:pt>
                <c:pt idx="10">
                  <c:v>30226</c:v>
                </c:pt>
                <c:pt idx="11">
                  <c:v>29850</c:v>
                </c:pt>
                <c:pt idx="12">
                  <c:v>0</c:v>
                </c:pt>
                <c:pt idx="13">
                  <c:v>30219</c:v>
                </c:pt>
                <c:pt idx="14">
                  <c:v>29181</c:v>
                </c:pt>
              </c:numCache>
            </c:numRef>
          </c:val>
        </c:ser>
        <c:dLbls>
          <c:showVal val="1"/>
        </c:dLbls>
        <c:marker val="1"/>
        <c:axId val="80521088"/>
        <c:axId val="80531456"/>
      </c:lineChart>
      <c:catAx>
        <c:axId val="80521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2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0531456"/>
        <c:crossesAt val="0"/>
        <c:lblAlgn val="ctr"/>
        <c:lblOffset val="100"/>
        <c:tickLblSkip val="1"/>
        <c:tickMarkSkip val="1"/>
      </c:catAx>
      <c:valAx>
        <c:axId val="80531456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0521088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Provoz a ekonomika dopravy  37-41-M/006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'10'!$A$13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'10'!$B$13:$P$13</c:f>
              <c:numCache>
                <c:formatCode>#,##0</c:formatCode>
                <c:ptCount val="15"/>
                <c:pt idx="0">
                  <c:v>26777</c:v>
                </c:pt>
                <c:pt idx="1">
                  <c:v>24998</c:v>
                </c:pt>
                <c:pt idx="2">
                  <c:v>24022</c:v>
                </c:pt>
                <c:pt idx="3">
                  <c:v>26373</c:v>
                </c:pt>
                <c:pt idx="4">
                  <c:v>22311</c:v>
                </c:pt>
                <c:pt idx="5">
                  <c:v>23352</c:v>
                </c:pt>
                <c:pt idx="6">
                  <c:v>27244</c:v>
                </c:pt>
                <c:pt idx="7">
                  <c:v>23570</c:v>
                </c:pt>
                <c:pt idx="8">
                  <c:v>24933</c:v>
                </c:pt>
                <c:pt idx="9">
                  <c:v>0</c:v>
                </c:pt>
                <c:pt idx="10">
                  <c:v>26851</c:v>
                </c:pt>
                <c:pt idx="11">
                  <c:v>24298</c:v>
                </c:pt>
                <c:pt idx="12">
                  <c:v>0</c:v>
                </c:pt>
                <c:pt idx="13">
                  <c:v>25367</c:v>
                </c:pt>
                <c:pt idx="14">
                  <c:v>25008</c:v>
                </c:pt>
              </c:numCache>
            </c:numRef>
          </c:val>
        </c:ser>
        <c:gapWidth val="60"/>
        <c:axId val="80472704"/>
        <c:axId val="80552704"/>
      </c:barChart>
      <c:lineChart>
        <c:grouping val="standard"/>
        <c:ser>
          <c:idx val="1"/>
          <c:order val="1"/>
          <c:tx>
            <c:strRef>
              <c:f>'10'!$A$16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953039513826E-4"/>
                  <c:y val="-7.6440083012726404E-3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0"/>
                  <c:y val="-1.5288016602545239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'10'!$B$21:$P$21</c:f>
              <c:numCache>
                <c:formatCode>#,##0</c:formatCode>
                <c:ptCount val="15"/>
                <c:pt idx="0">
                  <c:v>23197</c:v>
                </c:pt>
                <c:pt idx="1">
                  <c:v>24129</c:v>
                </c:pt>
                <c:pt idx="2">
                  <c:v>24022</c:v>
                </c:pt>
                <c:pt idx="3">
                  <c:v>26477</c:v>
                </c:pt>
                <c:pt idx="4">
                  <c:v>21867</c:v>
                </c:pt>
                <c:pt idx="5">
                  <c:v>23271</c:v>
                </c:pt>
                <c:pt idx="6">
                  <c:v>25854</c:v>
                </c:pt>
                <c:pt idx="7">
                  <c:v>24174</c:v>
                </c:pt>
                <c:pt idx="8">
                  <c:v>25241</c:v>
                </c:pt>
                <c:pt idx="9">
                  <c:v>0</c:v>
                </c:pt>
                <c:pt idx="10">
                  <c:v>26019</c:v>
                </c:pt>
                <c:pt idx="11">
                  <c:v>25181</c:v>
                </c:pt>
                <c:pt idx="12">
                  <c:v>0</c:v>
                </c:pt>
                <c:pt idx="13">
                  <c:v>25408</c:v>
                </c:pt>
                <c:pt idx="14">
                  <c:v>24570</c:v>
                </c:pt>
              </c:numCache>
            </c:numRef>
          </c:val>
        </c:ser>
        <c:marker val="1"/>
        <c:axId val="80472704"/>
        <c:axId val="80552704"/>
      </c:lineChart>
      <c:catAx>
        <c:axId val="80472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0552704"/>
        <c:crossesAt val="0"/>
        <c:auto val="1"/>
        <c:lblAlgn val="ctr"/>
        <c:lblOffset val="100"/>
      </c:catAx>
      <c:valAx>
        <c:axId val="8055270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047270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Informační technologie  18-20-M/01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layout/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'1'!$B$14:$P$14</c:f>
              <c:numCache>
                <c:formatCode>#,##0</c:formatCode>
                <c:ptCount val="15"/>
                <c:pt idx="0">
                  <c:v>4540</c:v>
                </c:pt>
                <c:pt idx="1">
                  <c:v>4303</c:v>
                </c:pt>
                <c:pt idx="2">
                  <c:v>3967</c:v>
                </c:pt>
                <c:pt idx="3">
                  <c:v>3934</c:v>
                </c:pt>
                <c:pt idx="4">
                  <c:v>3793</c:v>
                </c:pt>
                <c:pt idx="5">
                  <c:v>6216</c:v>
                </c:pt>
                <c:pt idx="6">
                  <c:v>4127</c:v>
                </c:pt>
                <c:pt idx="7">
                  <c:v>4658</c:v>
                </c:pt>
                <c:pt idx="8">
                  <c:v>4978</c:v>
                </c:pt>
                <c:pt idx="9">
                  <c:v>4802</c:v>
                </c:pt>
                <c:pt idx="10">
                  <c:v>4477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4482</c:v>
                </c:pt>
              </c:numCache>
            </c:numRef>
          </c:val>
        </c:ser>
        <c:gapWidth val="60"/>
        <c:axId val="81666432"/>
        <c:axId val="81668352"/>
      </c:barChart>
      <c:lineChart>
        <c:grouping val="standard"/>
        <c:ser>
          <c:idx val="1"/>
          <c:order val="1"/>
          <c:tx>
            <c:strRef>
              <c:f>'1'!$A$16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'1'!$B$22:$P$22</c:f>
              <c:numCache>
                <c:formatCode>#,##0</c:formatCode>
                <c:ptCount val="15"/>
                <c:pt idx="0">
                  <c:v>5248</c:v>
                </c:pt>
                <c:pt idx="1">
                  <c:v>4581</c:v>
                </c:pt>
                <c:pt idx="2">
                  <c:v>0</c:v>
                </c:pt>
                <c:pt idx="3">
                  <c:v>4371</c:v>
                </c:pt>
                <c:pt idx="4">
                  <c:v>4030</c:v>
                </c:pt>
                <c:pt idx="5">
                  <c:v>6849</c:v>
                </c:pt>
                <c:pt idx="6">
                  <c:v>4114</c:v>
                </c:pt>
                <c:pt idx="7">
                  <c:v>4658</c:v>
                </c:pt>
                <c:pt idx="8">
                  <c:v>5247</c:v>
                </c:pt>
                <c:pt idx="9">
                  <c:v>4912</c:v>
                </c:pt>
                <c:pt idx="10">
                  <c:v>4290</c:v>
                </c:pt>
                <c:pt idx="11">
                  <c:v>4669</c:v>
                </c:pt>
                <c:pt idx="12">
                  <c:v>4077</c:v>
                </c:pt>
                <c:pt idx="13">
                  <c:v>4811</c:v>
                </c:pt>
                <c:pt idx="14">
                  <c:v>4758</c:v>
                </c:pt>
              </c:numCache>
            </c:numRef>
          </c:val>
        </c:ser>
        <c:marker val="1"/>
        <c:axId val="81666432"/>
        <c:axId val="81668352"/>
      </c:lineChart>
      <c:catAx>
        <c:axId val="81666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668352"/>
        <c:crossesAt val="0"/>
        <c:auto val="1"/>
        <c:lblAlgn val="ctr"/>
        <c:lblOffset val="100"/>
      </c:catAx>
      <c:valAx>
        <c:axId val="8166835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66643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683"/>
          <c:y val="0.31927055360854506"/>
          <c:w val="5.4133301736735806E-2"/>
          <c:h val="3.2601156069364222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Provoz a ekonomika dopravy  37-41-M/006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'10'!$A$14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'10'!$B$14:$P$14</c:f>
              <c:numCache>
                <c:formatCode>#,##0</c:formatCode>
                <c:ptCount val="15"/>
                <c:pt idx="0">
                  <c:v>4540</c:v>
                </c:pt>
                <c:pt idx="1">
                  <c:v>4607</c:v>
                </c:pt>
                <c:pt idx="2">
                  <c:v>3906</c:v>
                </c:pt>
                <c:pt idx="3">
                  <c:v>3934</c:v>
                </c:pt>
                <c:pt idx="4">
                  <c:v>3504</c:v>
                </c:pt>
                <c:pt idx="5">
                  <c:v>4900</c:v>
                </c:pt>
                <c:pt idx="6">
                  <c:v>4127</c:v>
                </c:pt>
                <c:pt idx="7">
                  <c:v>4377</c:v>
                </c:pt>
                <c:pt idx="8">
                  <c:v>4978</c:v>
                </c:pt>
                <c:pt idx="9">
                  <c:v>0</c:v>
                </c:pt>
                <c:pt idx="10">
                  <c:v>4390</c:v>
                </c:pt>
                <c:pt idx="11">
                  <c:v>4989</c:v>
                </c:pt>
                <c:pt idx="12">
                  <c:v>0</c:v>
                </c:pt>
                <c:pt idx="13">
                  <c:v>4353</c:v>
                </c:pt>
                <c:pt idx="14">
                  <c:v>4384</c:v>
                </c:pt>
              </c:numCache>
            </c:numRef>
          </c:val>
        </c:ser>
        <c:gapWidth val="60"/>
        <c:axId val="80604544"/>
        <c:axId val="80614912"/>
      </c:barChart>
      <c:lineChart>
        <c:grouping val="standard"/>
        <c:ser>
          <c:idx val="1"/>
          <c:order val="1"/>
          <c:tx>
            <c:strRef>
              <c:f>'10'!$A$16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'10'!$B$22:$P$22</c:f>
              <c:numCache>
                <c:formatCode>#,##0</c:formatCode>
                <c:ptCount val="15"/>
                <c:pt idx="0">
                  <c:v>5079</c:v>
                </c:pt>
                <c:pt idx="1">
                  <c:v>4904</c:v>
                </c:pt>
                <c:pt idx="2">
                  <c:v>4155</c:v>
                </c:pt>
                <c:pt idx="3">
                  <c:v>4371</c:v>
                </c:pt>
                <c:pt idx="4">
                  <c:v>4000</c:v>
                </c:pt>
                <c:pt idx="5">
                  <c:v>5399</c:v>
                </c:pt>
                <c:pt idx="6">
                  <c:v>4114</c:v>
                </c:pt>
                <c:pt idx="7">
                  <c:v>4377</c:v>
                </c:pt>
                <c:pt idx="8">
                  <c:v>5247</c:v>
                </c:pt>
                <c:pt idx="9">
                  <c:v>0</c:v>
                </c:pt>
                <c:pt idx="10">
                  <c:v>4207</c:v>
                </c:pt>
                <c:pt idx="11">
                  <c:v>4669</c:v>
                </c:pt>
                <c:pt idx="12">
                  <c:v>0</c:v>
                </c:pt>
                <c:pt idx="13">
                  <c:v>4811</c:v>
                </c:pt>
                <c:pt idx="14">
                  <c:v>4611</c:v>
                </c:pt>
              </c:numCache>
            </c:numRef>
          </c:val>
        </c:ser>
        <c:marker val="1"/>
        <c:axId val="80604544"/>
        <c:axId val="80614912"/>
      </c:lineChart>
      <c:catAx>
        <c:axId val="80604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0614912"/>
        <c:crossesAt val="0"/>
        <c:auto val="1"/>
        <c:lblAlgn val="ctr"/>
        <c:lblOffset val="100"/>
      </c:catAx>
      <c:valAx>
        <c:axId val="8061491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060454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16"/>
          <c:y val="0.31927055360854567"/>
          <c:w val="5.4133301736735931E-2"/>
          <c:h val="3.260115606936432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Agropodnikání  41-41-M/001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'11'!$A$8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'11'!$B$15:$P$15</c:f>
              <c:numCache>
                <c:formatCode>#,##0</c:formatCode>
                <c:ptCount val="15"/>
                <c:pt idx="0">
                  <c:v>0</c:v>
                </c:pt>
                <c:pt idx="1">
                  <c:v>38113</c:v>
                </c:pt>
                <c:pt idx="2">
                  <c:v>33806</c:v>
                </c:pt>
                <c:pt idx="3">
                  <c:v>34232</c:v>
                </c:pt>
                <c:pt idx="4">
                  <c:v>35832</c:v>
                </c:pt>
                <c:pt idx="5">
                  <c:v>33869</c:v>
                </c:pt>
                <c:pt idx="6">
                  <c:v>55982</c:v>
                </c:pt>
                <c:pt idx="7">
                  <c:v>33404</c:v>
                </c:pt>
                <c:pt idx="8">
                  <c:v>33786</c:v>
                </c:pt>
                <c:pt idx="9">
                  <c:v>33981</c:v>
                </c:pt>
                <c:pt idx="10">
                  <c:v>36995</c:v>
                </c:pt>
                <c:pt idx="11">
                  <c:v>34874</c:v>
                </c:pt>
                <c:pt idx="12">
                  <c:v>33495</c:v>
                </c:pt>
                <c:pt idx="13">
                  <c:v>33223</c:v>
                </c:pt>
                <c:pt idx="14">
                  <c:v>36276</c:v>
                </c:pt>
              </c:numCache>
            </c:numRef>
          </c:val>
        </c:ser>
        <c:dLbls>
          <c:showVal val="1"/>
        </c:dLbls>
        <c:gapWidth val="60"/>
        <c:axId val="81265408"/>
        <c:axId val="81267328"/>
      </c:barChart>
      <c:lineChart>
        <c:grouping val="standard"/>
        <c:ser>
          <c:idx val="0"/>
          <c:order val="1"/>
          <c:tx>
            <c:strRef>
              <c:f>'11'!$A$16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08E-2"/>
                  <c:y val="-5.1492226179806234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'11'!$B$23:$P$23</c:f>
              <c:numCache>
                <c:formatCode>#,##0</c:formatCode>
                <c:ptCount val="15"/>
                <c:pt idx="0">
                  <c:v>0</c:v>
                </c:pt>
                <c:pt idx="1">
                  <c:v>38678</c:v>
                </c:pt>
                <c:pt idx="2">
                  <c:v>34125</c:v>
                </c:pt>
                <c:pt idx="3">
                  <c:v>34788</c:v>
                </c:pt>
                <c:pt idx="4">
                  <c:v>33765</c:v>
                </c:pt>
                <c:pt idx="5">
                  <c:v>34405</c:v>
                </c:pt>
                <c:pt idx="6">
                  <c:v>55281</c:v>
                </c:pt>
                <c:pt idx="7">
                  <c:v>33691</c:v>
                </c:pt>
                <c:pt idx="8">
                  <c:v>34411</c:v>
                </c:pt>
                <c:pt idx="9">
                  <c:v>34274</c:v>
                </c:pt>
                <c:pt idx="10">
                  <c:v>38673</c:v>
                </c:pt>
                <c:pt idx="11">
                  <c:v>35498</c:v>
                </c:pt>
                <c:pt idx="12">
                  <c:v>36772</c:v>
                </c:pt>
                <c:pt idx="13">
                  <c:v>33728</c:v>
                </c:pt>
                <c:pt idx="14">
                  <c:v>36776</c:v>
                </c:pt>
              </c:numCache>
            </c:numRef>
          </c:val>
        </c:ser>
        <c:dLbls>
          <c:showVal val="1"/>
        </c:dLbls>
        <c:marker val="1"/>
        <c:axId val="81265408"/>
        <c:axId val="81267328"/>
      </c:lineChart>
      <c:catAx>
        <c:axId val="81265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41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267328"/>
        <c:crossesAt val="0"/>
        <c:lblAlgn val="ctr"/>
        <c:lblOffset val="100"/>
        <c:tickLblSkip val="1"/>
        <c:tickMarkSkip val="1"/>
      </c:catAx>
      <c:valAx>
        <c:axId val="81267328"/>
        <c:scaling>
          <c:orientation val="minMax"/>
          <c:max val="56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265408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Agropodnikání  41-41-M/001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'11'!$A$13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'11'!$B$13:$P$13</c:f>
              <c:numCache>
                <c:formatCode>#,##0</c:formatCode>
                <c:ptCount val="15"/>
                <c:pt idx="0">
                  <c:v>0</c:v>
                </c:pt>
                <c:pt idx="1">
                  <c:v>31413</c:v>
                </c:pt>
                <c:pt idx="2">
                  <c:v>28817</c:v>
                </c:pt>
                <c:pt idx="3">
                  <c:v>30298</c:v>
                </c:pt>
                <c:pt idx="4">
                  <c:v>29160</c:v>
                </c:pt>
                <c:pt idx="5">
                  <c:v>27653</c:v>
                </c:pt>
                <c:pt idx="6">
                  <c:v>51855</c:v>
                </c:pt>
                <c:pt idx="7">
                  <c:v>27388</c:v>
                </c:pt>
                <c:pt idx="8">
                  <c:v>28808</c:v>
                </c:pt>
                <c:pt idx="9">
                  <c:v>29179</c:v>
                </c:pt>
                <c:pt idx="10">
                  <c:v>30485</c:v>
                </c:pt>
                <c:pt idx="11">
                  <c:v>28460</c:v>
                </c:pt>
                <c:pt idx="12">
                  <c:v>29889</c:v>
                </c:pt>
                <c:pt idx="13">
                  <c:v>28870</c:v>
                </c:pt>
                <c:pt idx="14">
                  <c:v>30944</c:v>
                </c:pt>
              </c:numCache>
            </c:numRef>
          </c:val>
        </c:ser>
        <c:gapWidth val="60"/>
        <c:axId val="81286656"/>
        <c:axId val="81288576"/>
      </c:barChart>
      <c:lineChart>
        <c:grouping val="standard"/>
        <c:ser>
          <c:idx val="1"/>
          <c:order val="1"/>
          <c:tx>
            <c:strRef>
              <c:f>'11'!$A$16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953039513805E-4"/>
                  <c:y val="-2.8665031129772391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'11'!$B$21:$P$21</c:f>
              <c:numCache>
                <c:formatCode>#,##0</c:formatCode>
                <c:ptCount val="15"/>
                <c:pt idx="0">
                  <c:v>0</c:v>
                </c:pt>
                <c:pt idx="1">
                  <c:v>32260</c:v>
                </c:pt>
                <c:pt idx="2">
                  <c:v>28817</c:v>
                </c:pt>
                <c:pt idx="3">
                  <c:v>30417</c:v>
                </c:pt>
                <c:pt idx="4">
                  <c:v>26764</c:v>
                </c:pt>
                <c:pt idx="5">
                  <c:v>27556</c:v>
                </c:pt>
                <c:pt idx="6">
                  <c:v>51167</c:v>
                </c:pt>
                <c:pt idx="7">
                  <c:v>27675</c:v>
                </c:pt>
                <c:pt idx="8">
                  <c:v>29164</c:v>
                </c:pt>
                <c:pt idx="9">
                  <c:v>29362</c:v>
                </c:pt>
                <c:pt idx="10">
                  <c:v>32434</c:v>
                </c:pt>
                <c:pt idx="11">
                  <c:v>29495</c:v>
                </c:pt>
                <c:pt idx="12">
                  <c:v>30581</c:v>
                </c:pt>
                <c:pt idx="13">
                  <c:v>28917</c:v>
                </c:pt>
                <c:pt idx="14">
                  <c:v>31124</c:v>
                </c:pt>
              </c:numCache>
            </c:numRef>
          </c:val>
        </c:ser>
        <c:marker val="1"/>
        <c:axId val="81286656"/>
        <c:axId val="81288576"/>
      </c:lineChart>
      <c:catAx>
        <c:axId val="81286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288576"/>
        <c:crossesAt val="0"/>
        <c:auto val="1"/>
        <c:lblAlgn val="ctr"/>
        <c:lblOffset val="100"/>
      </c:catAx>
      <c:valAx>
        <c:axId val="81288576"/>
        <c:scaling>
          <c:orientation val="minMax"/>
          <c:max val="56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28665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61"/>
          <c:y val="0.31927055360854584"/>
          <c:w val="5.4133301736735945E-2"/>
          <c:h val="3.260115606936435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Agropodnikání  41-41-M/001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'11'!$A$14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'11'!$B$14:$P$14</c:f>
              <c:numCache>
                <c:formatCode>#,##0</c:formatCode>
                <c:ptCount val="15"/>
                <c:pt idx="0">
                  <c:v>0</c:v>
                </c:pt>
                <c:pt idx="1">
                  <c:v>6700</c:v>
                </c:pt>
                <c:pt idx="2">
                  <c:v>4989</c:v>
                </c:pt>
                <c:pt idx="3">
                  <c:v>3934</c:v>
                </c:pt>
                <c:pt idx="4">
                  <c:v>6672</c:v>
                </c:pt>
                <c:pt idx="5">
                  <c:v>6216</c:v>
                </c:pt>
                <c:pt idx="6">
                  <c:v>4127</c:v>
                </c:pt>
                <c:pt idx="7">
                  <c:v>6016</c:v>
                </c:pt>
                <c:pt idx="8">
                  <c:v>4978</c:v>
                </c:pt>
                <c:pt idx="9">
                  <c:v>4802</c:v>
                </c:pt>
                <c:pt idx="10">
                  <c:v>6510</c:v>
                </c:pt>
                <c:pt idx="11">
                  <c:v>6414</c:v>
                </c:pt>
                <c:pt idx="12">
                  <c:v>3606</c:v>
                </c:pt>
                <c:pt idx="13">
                  <c:v>4353</c:v>
                </c:pt>
                <c:pt idx="14">
                  <c:v>5332</c:v>
                </c:pt>
              </c:numCache>
            </c:numRef>
          </c:val>
        </c:ser>
        <c:gapWidth val="60"/>
        <c:axId val="81405824"/>
        <c:axId val="81420288"/>
      </c:barChart>
      <c:lineChart>
        <c:grouping val="standard"/>
        <c:ser>
          <c:idx val="1"/>
          <c:order val="1"/>
          <c:tx>
            <c:strRef>
              <c:f>'11'!$A$16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'11'!$B$22:$P$22</c:f>
              <c:numCache>
                <c:formatCode>#,##0</c:formatCode>
                <c:ptCount val="15"/>
                <c:pt idx="0">
                  <c:v>0</c:v>
                </c:pt>
                <c:pt idx="1">
                  <c:v>6418</c:v>
                </c:pt>
                <c:pt idx="2">
                  <c:v>5308</c:v>
                </c:pt>
                <c:pt idx="3">
                  <c:v>4371</c:v>
                </c:pt>
                <c:pt idx="4">
                  <c:v>7001</c:v>
                </c:pt>
                <c:pt idx="5">
                  <c:v>6849</c:v>
                </c:pt>
                <c:pt idx="6">
                  <c:v>4114</c:v>
                </c:pt>
                <c:pt idx="7">
                  <c:v>6016</c:v>
                </c:pt>
                <c:pt idx="8">
                  <c:v>5247</c:v>
                </c:pt>
                <c:pt idx="9">
                  <c:v>4912</c:v>
                </c:pt>
                <c:pt idx="10">
                  <c:v>6239</c:v>
                </c:pt>
                <c:pt idx="11">
                  <c:v>6003</c:v>
                </c:pt>
                <c:pt idx="12">
                  <c:v>6191</c:v>
                </c:pt>
                <c:pt idx="13">
                  <c:v>4811</c:v>
                </c:pt>
                <c:pt idx="14">
                  <c:v>5652</c:v>
                </c:pt>
              </c:numCache>
            </c:numRef>
          </c:val>
        </c:ser>
        <c:marker val="1"/>
        <c:axId val="81405824"/>
        <c:axId val="81420288"/>
      </c:lineChart>
      <c:catAx>
        <c:axId val="81405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420288"/>
        <c:crossesAt val="0"/>
        <c:auto val="1"/>
        <c:lblAlgn val="ctr"/>
        <c:lblOffset val="100"/>
      </c:catAx>
      <c:valAx>
        <c:axId val="81420288"/>
        <c:scaling>
          <c:orientation val="minMax"/>
          <c:max val="56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40582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61"/>
          <c:y val="0.31927055360854584"/>
          <c:w val="5.4133301736735945E-2"/>
          <c:h val="3.260115606936435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Agropodnikání  41-41-M/01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'12'!$A$8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'12'!$B$15:$P$15</c:f>
              <c:numCache>
                <c:formatCode>#,##0</c:formatCode>
                <c:ptCount val="15"/>
                <c:pt idx="0">
                  <c:v>0</c:v>
                </c:pt>
                <c:pt idx="1">
                  <c:v>38113</c:v>
                </c:pt>
                <c:pt idx="2">
                  <c:v>33806</c:v>
                </c:pt>
                <c:pt idx="3">
                  <c:v>37643</c:v>
                </c:pt>
                <c:pt idx="4">
                  <c:v>30379</c:v>
                </c:pt>
                <c:pt idx="5">
                  <c:v>34001</c:v>
                </c:pt>
                <c:pt idx="6">
                  <c:v>65190</c:v>
                </c:pt>
                <c:pt idx="7">
                  <c:v>33404</c:v>
                </c:pt>
                <c:pt idx="8">
                  <c:v>34686</c:v>
                </c:pt>
                <c:pt idx="9">
                  <c:v>33981</c:v>
                </c:pt>
                <c:pt idx="10">
                  <c:v>38012</c:v>
                </c:pt>
                <c:pt idx="11">
                  <c:v>37330</c:v>
                </c:pt>
                <c:pt idx="12">
                  <c:v>42093</c:v>
                </c:pt>
                <c:pt idx="13">
                  <c:v>33223</c:v>
                </c:pt>
                <c:pt idx="14">
                  <c:v>37835</c:v>
                </c:pt>
              </c:numCache>
            </c:numRef>
          </c:val>
        </c:ser>
        <c:dLbls>
          <c:showVal val="1"/>
        </c:dLbls>
        <c:gapWidth val="60"/>
        <c:axId val="81623680"/>
        <c:axId val="81638144"/>
      </c:barChart>
      <c:lineChart>
        <c:grouping val="standard"/>
        <c:ser>
          <c:idx val="0"/>
          <c:order val="1"/>
          <c:tx>
            <c:strRef>
              <c:f>'12'!$A$16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3594568376482109E-2"/>
                  <c:y val="-4.1193780943844939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'12'!$B$23:$P$23</c:f>
              <c:numCache>
                <c:formatCode>#,##0</c:formatCode>
                <c:ptCount val="15"/>
                <c:pt idx="0">
                  <c:v>0</c:v>
                </c:pt>
                <c:pt idx="1">
                  <c:v>38678</c:v>
                </c:pt>
                <c:pt idx="2">
                  <c:v>34125</c:v>
                </c:pt>
                <c:pt idx="3">
                  <c:v>38212</c:v>
                </c:pt>
                <c:pt idx="4">
                  <c:v>30889</c:v>
                </c:pt>
                <c:pt idx="5">
                  <c:v>34538</c:v>
                </c:pt>
                <c:pt idx="6">
                  <c:v>37930</c:v>
                </c:pt>
                <c:pt idx="7">
                  <c:v>33691</c:v>
                </c:pt>
                <c:pt idx="8">
                  <c:v>35322</c:v>
                </c:pt>
                <c:pt idx="9">
                  <c:v>34274</c:v>
                </c:pt>
                <c:pt idx="10">
                  <c:v>41302</c:v>
                </c:pt>
                <c:pt idx="11">
                  <c:v>38043</c:v>
                </c:pt>
                <c:pt idx="12">
                  <c:v>33021</c:v>
                </c:pt>
                <c:pt idx="13">
                  <c:v>33728</c:v>
                </c:pt>
                <c:pt idx="14">
                  <c:v>35673</c:v>
                </c:pt>
              </c:numCache>
            </c:numRef>
          </c:val>
        </c:ser>
        <c:dLbls>
          <c:showVal val="1"/>
        </c:dLbls>
        <c:marker val="1"/>
        <c:axId val="81623680"/>
        <c:axId val="81638144"/>
      </c:lineChart>
      <c:catAx>
        <c:axId val="81623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41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638144"/>
        <c:crossesAt val="0"/>
        <c:lblAlgn val="ctr"/>
        <c:lblOffset val="100"/>
        <c:tickLblSkip val="1"/>
        <c:tickMarkSkip val="1"/>
      </c:catAx>
      <c:valAx>
        <c:axId val="81638144"/>
        <c:scaling>
          <c:orientation val="minMax"/>
          <c:max val="66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623680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Agropodnikání  41-41-M/01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'12'!$A$13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'12'!$B$13:$P$13</c:f>
              <c:numCache>
                <c:formatCode>#,##0</c:formatCode>
                <c:ptCount val="15"/>
                <c:pt idx="0">
                  <c:v>0</c:v>
                </c:pt>
                <c:pt idx="1">
                  <c:v>31413</c:v>
                </c:pt>
                <c:pt idx="2">
                  <c:v>28817</c:v>
                </c:pt>
                <c:pt idx="3">
                  <c:v>33709</c:v>
                </c:pt>
                <c:pt idx="4">
                  <c:v>23707</c:v>
                </c:pt>
                <c:pt idx="5">
                  <c:v>27785</c:v>
                </c:pt>
                <c:pt idx="6">
                  <c:v>61063</c:v>
                </c:pt>
                <c:pt idx="7">
                  <c:v>27388</c:v>
                </c:pt>
                <c:pt idx="8">
                  <c:v>29708</c:v>
                </c:pt>
                <c:pt idx="9">
                  <c:v>29179</c:v>
                </c:pt>
                <c:pt idx="10">
                  <c:v>31502</c:v>
                </c:pt>
                <c:pt idx="11">
                  <c:v>30916</c:v>
                </c:pt>
                <c:pt idx="12">
                  <c:v>38487</c:v>
                </c:pt>
                <c:pt idx="13">
                  <c:v>28870</c:v>
                </c:pt>
                <c:pt idx="14">
                  <c:v>32503</c:v>
                </c:pt>
              </c:numCache>
            </c:numRef>
          </c:val>
        </c:ser>
        <c:gapWidth val="60"/>
        <c:axId val="81579392"/>
        <c:axId val="81671680"/>
      </c:barChart>
      <c:lineChart>
        <c:grouping val="standard"/>
        <c:ser>
          <c:idx val="1"/>
          <c:order val="1"/>
          <c:tx>
            <c:strRef>
              <c:f>'12'!$A$16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1.8096667664804214E-3"/>
                  <c:y val="-1.7199018677863432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'12'!$B$21:$P$21</c:f>
              <c:numCache>
                <c:formatCode>#,##0</c:formatCode>
                <c:ptCount val="15"/>
                <c:pt idx="0">
                  <c:v>0</c:v>
                </c:pt>
                <c:pt idx="1">
                  <c:v>32260</c:v>
                </c:pt>
                <c:pt idx="2">
                  <c:v>28817</c:v>
                </c:pt>
                <c:pt idx="3">
                  <c:v>33841</c:v>
                </c:pt>
                <c:pt idx="4">
                  <c:v>24178</c:v>
                </c:pt>
                <c:pt idx="5">
                  <c:v>27689</c:v>
                </c:pt>
                <c:pt idx="6">
                  <c:v>33816</c:v>
                </c:pt>
                <c:pt idx="7">
                  <c:v>27675</c:v>
                </c:pt>
                <c:pt idx="8">
                  <c:v>30075</c:v>
                </c:pt>
                <c:pt idx="9">
                  <c:v>29362</c:v>
                </c:pt>
                <c:pt idx="10">
                  <c:v>35063</c:v>
                </c:pt>
                <c:pt idx="11">
                  <c:v>32040</c:v>
                </c:pt>
                <c:pt idx="12">
                  <c:v>26830</c:v>
                </c:pt>
                <c:pt idx="13">
                  <c:v>28917</c:v>
                </c:pt>
                <c:pt idx="14">
                  <c:v>30043</c:v>
                </c:pt>
              </c:numCache>
            </c:numRef>
          </c:val>
        </c:ser>
        <c:marker val="1"/>
        <c:axId val="81579392"/>
        <c:axId val="81671680"/>
      </c:lineChart>
      <c:catAx>
        <c:axId val="81579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671680"/>
        <c:crossesAt val="0"/>
        <c:auto val="1"/>
        <c:lblAlgn val="ctr"/>
        <c:lblOffset val="100"/>
      </c:catAx>
      <c:valAx>
        <c:axId val="81671680"/>
        <c:scaling>
          <c:orientation val="minMax"/>
          <c:max val="62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57939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61"/>
          <c:y val="0.31927055360854584"/>
          <c:w val="5.4133301736735945E-2"/>
          <c:h val="3.260115606936435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Agropodnikání  41-41-M/01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'12'!$A$14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'12'!$B$14:$P$14</c:f>
              <c:numCache>
                <c:formatCode>#,##0</c:formatCode>
                <c:ptCount val="15"/>
                <c:pt idx="0">
                  <c:v>0</c:v>
                </c:pt>
                <c:pt idx="1">
                  <c:v>6700</c:v>
                </c:pt>
                <c:pt idx="2">
                  <c:v>4989</c:v>
                </c:pt>
                <c:pt idx="3">
                  <c:v>3934</c:v>
                </c:pt>
                <c:pt idx="4">
                  <c:v>6672</c:v>
                </c:pt>
                <c:pt idx="5">
                  <c:v>6216</c:v>
                </c:pt>
                <c:pt idx="6">
                  <c:v>4127</c:v>
                </c:pt>
                <c:pt idx="7">
                  <c:v>6016</c:v>
                </c:pt>
                <c:pt idx="8">
                  <c:v>4978</c:v>
                </c:pt>
                <c:pt idx="9">
                  <c:v>4802</c:v>
                </c:pt>
                <c:pt idx="10">
                  <c:v>6510</c:v>
                </c:pt>
                <c:pt idx="11">
                  <c:v>6414</c:v>
                </c:pt>
                <c:pt idx="12">
                  <c:v>3606</c:v>
                </c:pt>
                <c:pt idx="13">
                  <c:v>4353</c:v>
                </c:pt>
                <c:pt idx="14">
                  <c:v>5332</c:v>
                </c:pt>
              </c:numCache>
            </c:numRef>
          </c:val>
        </c:ser>
        <c:gapWidth val="60"/>
        <c:axId val="81821696"/>
        <c:axId val="81823616"/>
      </c:barChart>
      <c:lineChart>
        <c:grouping val="standard"/>
        <c:ser>
          <c:idx val="1"/>
          <c:order val="1"/>
          <c:tx>
            <c:strRef>
              <c:f>'12'!$A$16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'12'!$B$22:$P$22</c:f>
              <c:numCache>
                <c:formatCode>#,##0</c:formatCode>
                <c:ptCount val="15"/>
                <c:pt idx="0">
                  <c:v>0</c:v>
                </c:pt>
                <c:pt idx="1">
                  <c:v>6418</c:v>
                </c:pt>
                <c:pt idx="2">
                  <c:v>5308</c:v>
                </c:pt>
                <c:pt idx="3">
                  <c:v>4371</c:v>
                </c:pt>
                <c:pt idx="4">
                  <c:v>6711</c:v>
                </c:pt>
                <c:pt idx="5">
                  <c:v>6849</c:v>
                </c:pt>
                <c:pt idx="6">
                  <c:v>4114</c:v>
                </c:pt>
                <c:pt idx="7">
                  <c:v>6016</c:v>
                </c:pt>
                <c:pt idx="8">
                  <c:v>5247</c:v>
                </c:pt>
                <c:pt idx="9">
                  <c:v>4912</c:v>
                </c:pt>
                <c:pt idx="10">
                  <c:v>6239</c:v>
                </c:pt>
                <c:pt idx="11">
                  <c:v>6003</c:v>
                </c:pt>
                <c:pt idx="12">
                  <c:v>6191</c:v>
                </c:pt>
                <c:pt idx="13">
                  <c:v>4811</c:v>
                </c:pt>
                <c:pt idx="14">
                  <c:v>5630</c:v>
                </c:pt>
              </c:numCache>
            </c:numRef>
          </c:val>
        </c:ser>
        <c:marker val="1"/>
        <c:axId val="81821696"/>
        <c:axId val="81823616"/>
      </c:lineChart>
      <c:catAx>
        <c:axId val="81821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823616"/>
        <c:crossesAt val="0"/>
        <c:auto val="1"/>
        <c:lblAlgn val="ctr"/>
        <c:lblOffset val="100"/>
      </c:catAx>
      <c:valAx>
        <c:axId val="8182361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82169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61"/>
          <c:y val="0.31927055360854584"/>
          <c:w val="5.4133301736735945E-2"/>
          <c:h val="3.260115606936435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Zdravotnický asistent  53-41-M/007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34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'13'!$A$8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'13'!$B$15:$P$15</c:f>
              <c:numCache>
                <c:formatCode>#,##0</c:formatCode>
                <c:ptCount val="15"/>
                <c:pt idx="0">
                  <c:v>35353</c:v>
                </c:pt>
                <c:pt idx="1">
                  <c:v>38658</c:v>
                </c:pt>
                <c:pt idx="2">
                  <c:v>36756</c:v>
                </c:pt>
                <c:pt idx="3">
                  <c:v>33159</c:v>
                </c:pt>
                <c:pt idx="4">
                  <c:v>33708</c:v>
                </c:pt>
                <c:pt idx="5">
                  <c:v>40109</c:v>
                </c:pt>
                <c:pt idx="6">
                  <c:v>32356</c:v>
                </c:pt>
                <c:pt idx="7">
                  <c:v>36736</c:v>
                </c:pt>
                <c:pt idx="8">
                  <c:v>36565</c:v>
                </c:pt>
                <c:pt idx="9">
                  <c:v>35762</c:v>
                </c:pt>
                <c:pt idx="10">
                  <c:v>34638</c:v>
                </c:pt>
                <c:pt idx="11">
                  <c:v>37281</c:v>
                </c:pt>
                <c:pt idx="12">
                  <c:v>35533</c:v>
                </c:pt>
                <c:pt idx="13">
                  <c:v>37317</c:v>
                </c:pt>
                <c:pt idx="14">
                  <c:v>35996</c:v>
                </c:pt>
              </c:numCache>
            </c:numRef>
          </c:val>
        </c:ser>
        <c:dLbls>
          <c:showVal val="1"/>
        </c:dLbls>
        <c:gapWidth val="60"/>
        <c:axId val="82977536"/>
        <c:axId val="82979456"/>
      </c:barChart>
      <c:lineChart>
        <c:grouping val="standard"/>
        <c:ser>
          <c:idx val="0"/>
          <c:order val="1"/>
          <c:tx>
            <c:strRef>
              <c:f>'13'!$A$16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'13'!$B$23:$P$23</c:f>
              <c:numCache>
                <c:formatCode>#,##0</c:formatCode>
                <c:ptCount val="15"/>
                <c:pt idx="0">
                  <c:v>29128</c:v>
                </c:pt>
                <c:pt idx="1">
                  <c:v>39883</c:v>
                </c:pt>
                <c:pt idx="2">
                  <c:v>37051</c:v>
                </c:pt>
                <c:pt idx="3">
                  <c:v>33711</c:v>
                </c:pt>
                <c:pt idx="4">
                  <c:v>33984</c:v>
                </c:pt>
                <c:pt idx="5">
                  <c:v>40578</c:v>
                </c:pt>
                <c:pt idx="6">
                  <c:v>32662</c:v>
                </c:pt>
                <c:pt idx="7">
                  <c:v>37502</c:v>
                </c:pt>
                <c:pt idx="8">
                  <c:v>37224</c:v>
                </c:pt>
                <c:pt idx="9">
                  <c:v>36076</c:v>
                </c:pt>
                <c:pt idx="10">
                  <c:v>34460</c:v>
                </c:pt>
                <c:pt idx="11">
                  <c:v>38135</c:v>
                </c:pt>
                <c:pt idx="12">
                  <c:v>35757</c:v>
                </c:pt>
                <c:pt idx="13">
                  <c:v>37828</c:v>
                </c:pt>
                <c:pt idx="14">
                  <c:v>35999</c:v>
                </c:pt>
              </c:numCache>
            </c:numRef>
          </c:val>
        </c:ser>
        <c:dLbls>
          <c:showVal val="1"/>
        </c:dLbls>
        <c:marker val="1"/>
        <c:axId val="82977536"/>
        <c:axId val="82979456"/>
      </c:lineChart>
      <c:catAx>
        <c:axId val="82977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52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979456"/>
        <c:crossesAt val="0"/>
        <c:lblAlgn val="ctr"/>
        <c:lblOffset val="100"/>
        <c:tickLblSkip val="1"/>
        <c:tickMarkSkip val="1"/>
      </c:catAx>
      <c:valAx>
        <c:axId val="82979456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8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977536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Zdravotnický asistent  53-41-M/007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'13'!$A$13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'13'!$B$13:$P$13</c:f>
              <c:numCache>
                <c:formatCode>#,##0</c:formatCode>
                <c:ptCount val="15"/>
                <c:pt idx="0">
                  <c:v>30662</c:v>
                </c:pt>
                <c:pt idx="1">
                  <c:v>33817</c:v>
                </c:pt>
                <c:pt idx="2">
                  <c:v>32136</c:v>
                </c:pt>
                <c:pt idx="3">
                  <c:v>29225</c:v>
                </c:pt>
                <c:pt idx="4">
                  <c:v>28814</c:v>
                </c:pt>
                <c:pt idx="5">
                  <c:v>34336</c:v>
                </c:pt>
                <c:pt idx="6">
                  <c:v>27435</c:v>
                </c:pt>
                <c:pt idx="7">
                  <c:v>31183</c:v>
                </c:pt>
                <c:pt idx="8">
                  <c:v>31587</c:v>
                </c:pt>
                <c:pt idx="9">
                  <c:v>30960</c:v>
                </c:pt>
                <c:pt idx="10">
                  <c:v>29301</c:v>
                </c:pt>
                <c:pt idx="11">
                  <c:v>32292</c:v>
                </c:pt>
                <c:pt idx="12">
                  <c:v>31927</c:v>
                </c:pt>
                <c:pt idx="13">
                  <c:v>32964</c:v>
                </c:pt>
                <c:pt idx="14">
                  <c:v>31189</c:v>
                </c:pt>
              </c:numCache>
            </c:numRef>
          </c:val>
        </c:ser>
        <c:gapWidth val="60"/>
        <c:axId val="81987072"/>
        <c:axId val="81988992"/>
      </c:barChart>
      <c:lineChart>
        <c:grouping val="standard"/>
        <c:ser>
          <c:idx val="1"/>
          <c:order val="1"/>
          <c:tx>
            <c:strRef>
              <c:f>'13'!$A$16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'13'!$B$21:$P$21</c:f>
              <c:numCache>
                <c:formatCode>#,##0</c:formatCode>
                <c:ptCount val="15"/>
                <c:pt idx="0">
                  <c:v>23985</c:v>
                </c:pt>
                <c:pt idx="1">
                  <c:v>34729</c:v>
                </c:pt>
                <c:pt idx="2">
                  <c:v>32136</c:v>
                </c:pt>
                <c:pt idx="3">
                  <c:v>29340</c:v>
                </c:pt>
                <c:pt idx="4">
                  <c:v>29048</c:v>
                </c:pt>
                <c:pt idx="5">
                  <c:v>34217</c:v>
                </c:pt>
                <c:pt idx="6">
                  <c:v>27756</c:v>
                </c:pt>
                <c:pt idx="7">
                  <c:v>31949</c:v>
                </c:pt>
                <c:pt idx="8">
                  <c:v>31977</c:v>
                </c:pt>
                <c:pt idx="9">
                  <c:v>31164</c:v>
                </c:pt>
                <c:pt idx="10">
                  <c:v>29346</c:v>
                </c:pt>
                <c:pt idx="11">
                  <c:v>33466</c:v>
                </c:pt>
                <c:pt idx="12">
                  <c:v>30450</c:v>
                </c:pt>
                <c:pt idx="13">
                  <c:v>33017</c:v>
                </c:pt>
                <c:pt idx="14">
                  <c:v>30899</c:v>
                </c:pt>
              </c:numCache>
            </c:numRef>
          </c:val>
        </c:ser>
        <c:marker val="1"/>
        <c:axId val="81987072"/>
        <c:axId val="81988992"/>
      </c:lineChart>
      <c:catAx>
        <c:axId val="81987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988992"/>
        <c:crossesAt val="0"/>
        <c:auto val="1"/>
        <c:lblAlgn val="ctr"/>
        <c:lblOffset val="100"/>
      </c:catAx>
      <c:valAx>
        <c:axId val="8198899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198707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83"/>
          <c:y val="0.31927055360854595"/>
          <c:w val="5.413330173673598E-2"/>
          <c:h val="3.2601156069364381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Zdravotnický asistent  53-41-M/007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'13'!$A$14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'13'!$B$14:$P$14</c:f>
              <c:numCache>
                <c:formatCode>#,##0</c:formatCode>
                <c:ptCount val="15"/>
                <c:pt idx="0">
                  <c:v>4691</c:v>
                </c:pt>
                <c:pt idx="1">
                  <c:v>4841</c:v>
                </c:pt>
                <c:pt idx="2">
                  <c:v>4620</c:v>
                </c:pt>
                <c:pt idx="3">
                  <c:v>3934</c:v>
                </c:pt>
                <c:pt idx="4">
                  <c:v>4894</c:v>
                </c:pt>
                <c:pt idx="5">
                  <c:v>5773</c:v>
                </c:pt>
                <c:pt idx="6">
                  <c:v>4921</c:v>
                </c:pt>
                <c:pt idx="7">
                  <c:v>5553</c:v>
                </c:pt>
                <c:pt idx="8">
                  <c:v>4978</c:v>
                </c:pt>
                <c:pt idx="9">
                  <c:v>4802</c:v>
                </c:pt>
                <c:pt idx="10">
                  <c:v>5337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4807</c:v>
                </c:pt>
              </c:numCache>
            </c:numRef>
          </c:val>
        </c:ser>
        <c:gapWidth val="60"/>
        <c:axId val="83056512"/>
        <c:axId val="83083264"/>
      </c:barChart>
      <c:lineChart>
        <c:grouping val="standard"/>
        <c:ser>
          <c:idx val="1"/>
          <c:order val="1"/>
          <c:tx>
            <c:strRef>
              <c:f>'13'!$A$16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'13'!$B$22:$P$22</c:f>
              <c:numCache>
                <c:formatCode>#,##0</c:formatCode>
                <c:ptCount val="15"/>
                <c:pt idx="0">
                  <c:v>5143</c:v>
                </c:pt>
                <c:pt idx="1">
                  <c:v>5154</c:v>
                </c:pt>
                <c:pt idx="2">
                  <c:v>4915</c:v>
                </c:pt>
                <c:pt idx="3">
                  <c:v>4371</c:v>
                </c:pt>
                <c:pt idx="4">
                  <c:v>4936</c:v>
                </c:pt>
                <c:pt idx="5">
                  <c:v>6361</c:v>
                </c:pt>
                <c:pt idx="6">
                  <c:v>4906</c:v>
                </c:pt>
                <c:pt idx="7">
                  <c:v>5553</c:v>
                </c:pt>
                <c:pt idx="8">
                  <c:v>5247</c:v>
                </c:pt>
                <c:pt idx="9">
                  <c:v>4912</c:v>
                </c:pt>
                <c:pt idx="10">
                  <c:v>5114</c:v>
                </c:pt>
                <c:pt idx="11">
                  <c:v>4669</c:v>
                </c:pt>
                <c:pt idx="12">
                  <c:v>5307</c:v>
                </c:pt>
                <c:pt idx="13">
                  <c:v>4811</c:v>
                </c:pt>
                <c:pt idx="14">
                  <c:v>5100</c:v>
                </c:pt>
              </c:numCache>
            </c:numRef>
          </c:val>
        </c:ser>
        <c:marker val="1"/>
        <c:axId val="83056512"/>
        <c:axId val="83083264"/>
      </c:lineChart>
      <c:catAx>
        <c:axId val="83056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3083264"/>
        <c:crossesAt val="0"/>
        <c:auto val="1"/>
        <c:lblAlgn val="ctr"/>
        <c:lblOffset val="100"/>
      </c:catAx>
      <c:valAx>
        <c:axId val="8308326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305651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83"/>
          <c:y val="0.31927055360854595"/>
          <c:w val="5.413330173673598E-2"/>
          <c:h val="3.2601156069364381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Strojírenství  23-41-M/001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8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'2'!$B$15:$P$15</c:f>
              <c:numCache>
                <c:formatCode>#,##0</c:formatCode>
                <c:ptCount val="15"/>
                <c:pt idx="0">
                  <c:v>37224</c:v>
                </c:pt>
                <c:pt idx="1">
                  <c:v>33535</c:v>
                </c:pt>
                <c:pt idx="2">
                  <c:v>30400</c:v>
                </c:pt>
                <c:pt idx="3">
                  <c:v>30841</c:v>
                </c:pt>
                <c:pt idx="4">
                  <c:v>35063</c:v>
                </c:pt>
                <c:pt idx="5">
                  <c:v>31858</c:v>
                </c:pt>
                <c:pt idx="6">
                  <c:v>30686</c:v>
                </c:pt>
                <c:pt idx="7">
                  <c:v>31518</c:v>
                </c:pt>
                <c:pt idx="8">
                  <c:v>32676</c:v>
                </c:pt>
                <c:pt idx="9">
                  <c:v>32453</c:v>
                </c:pt>
                <c:pt idx="10">
                  <c:v>32672</c:v>
                </c:pt>
                <c:pt idx="11">
                  <c:v>30761</c:v>
                </c:pt>
                <c:pt idx="12">
                  <c:v>30364</c:v>
                </c:pt>
                <c:pt idx="13">
                  <c:v>32291</c:v>
                </c:pt>
                <c:pt idx="14">
                  <c:v>32311</c:v>
                </c:pt>
              </c:numCache>
            </c:numRef>
          </c:val>
        </c:ser>
        <c:dLbls>
          <c:showVal val="1"/>
        </c:dLbls>
        <c:gapWidth val="60"/>
        <c:axId val="122272384"/>
        <c:axId val="168993152"/>
      </c:barChart>
      <c:lineChart>
        <c:grouping val="standard"/>
        <c:ser>
          <c:idx val="0"/>
          <c:order val="1"/>
          <c:tx>
            <c:strRef>
              <c:f>'2'!$A$16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5404055202456283E-2"/>
                  <c:y val="-3.0895451550912258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'2'!$B$23:$P$23</c:f>
              <c:numCache>
                <c:formatCode>#,##0</c:formatCode>
                <c:ptCount val="15"/>
                <c:pt idx="0">
                  <c:v>38438</c:v>
                </c:pt>
                <c:pt idx="1">
                  <c:v>32645</c:v>
                </c:pt>
                <c:pt idx="2">
                  <c:v>30669</c:v>
                </c:pt>
                <c:pt idx="3">
                  <c:v>31384</c:v>
                </c:pt>
                <c:pt idx="4">
                  <c:v>35551</c:v>
                </c:pt>
                <c:pt idx="5">
                  <c:v>32263</c:v>
                </c:pt>
                <c:pt idx="6">
                  <c:v>29870</c:v>
                </c:pt>
                <c:pt idx="7">
                  <c:v>31396</c:v>
                </c:pt>
                <c:pt idx="8">
                  <c:v>33287</c:v>
                </c:pt>
                <c:pt idx="9">
                  <c:v>32728</c:v>
                </c:pt>
                <c:pt idx="10">
                  <c:v>30985</c:v>
                </c:pt>
                <c:pt idx="11">
                  <c:v>31378</c:v>
                </c:pt>
                <c:pt idx="12">
                  <c:v>28786</c:v>
                </c:pt>
                <c:pt idx="13">
                  <c:v>32794</c:v>
                </c:pt>
                <c:pt idx="14">
                  <c:v>32298</c:v>
                </c:pt>
              </c:numCache>
            </c:numRef>
          </c:val>
        </c:ser>
        <c:dLbls>
          <c:showVal val="1"/>
        </c:dLbls>
        <c:marker val="1"/>
        <c:axId val="122272384"/>
        <c:axId val="168993152"/>
      </c:lineChart>
      <c:catAx>
        <c:axId val="122272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63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8993152"/>
        <c:crossesAt val="0"/>
        <c:lblAlgn val="ctr"/>
        <c:lblOffset val="100"/>
        <c:tickLblSkip val="1"/>
        <c:tickMarkSkip val="1"/>
      </c:catAx>
      <c:valAx>
        <c:axId val="168993152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2272384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Zdravotnický asistent  53-41-M/01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56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'14'!$A$8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'14'!$B$15:$P$15</c:f>
              <c:numCache>
                <c:formatCode>#,##0</c:formatCode>
                <c:ptCount val="15"/>
                <c:pt idx="0">
                  <c:v>34351</c:v>
                </c:pt>
                <c:pt idx="1">
                  <c:v>38806</c:v>
                </c:pt>
                <c:pt idx="2">
                  <c:v>36756</c:v>
                </c:pt>
                <c:pt idx="3">
                  <c:v>35354</c:v>
                </c:pt>
                <c:pt idx="4">
                  <c:v>28551</c:v>
                </c:pt>
                <c:pt idx="5">
                  <c:v>40273</c:v>
                </c:pt>
                <c:pt idx="6">
                  <c:v>36465</c:v>
                </c:pt>
                <c:pt idx="7">
                  <c:v>36736</c:v>
                </c:pt>
                <c:pt idx="8">
                  <c:v>39326</c:v>
                </c:pt>
                <c:pt idx="9">
                  <c:v>35762</c:v>
                </c:pt>
                <c:pt idx="10">
                  <c:v>37268</c:v>
                </c:pt>
                <c:pt idx="11">
                  <c:v>37211</c:v>
                </c:pt>
                <c:pt idx="12">
                  <c:v>27019</c:v>
                </c:pt>
                <c:pt idx="13">
                  <c:v>37317</c:v>
                </c:pt>
                <c:pt idx="14">
                  <c:v>35800</c:v>
                </c:pt>
              </c:numCache>
            </c:numRef>
          </c:val>
        </c:ser>
        <c:dLbls>
          <c:showVal val="1"/>
        </c:dLbls>
        <c:gapWidth val="60"/>
        <c:axId val="83225600"/>
        <c:axId val="83235968"/>
      </c:barChart>
      <c:lineChart>
        <c:grouping val="standard"/>
        <c:ser>
          <c:idx val="0"/>
          <c:order val="1"/>
          <c:tx>
            <c:strRef>
              <c:f>'14'!$A$16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'14'!$B$23:$P$23</c:f>
              <c:numCache>
                <c:formatCode>#,##0</c:formatCode>
                <c:ptCount val="15"/>
                <c:pt idx="0">
                  <c:v>0</c:v>
                </c:pt>
                <c:pt idx="1">
                  <c:v>40035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40741</c:v>
                </c:pt>
                <c:pt idx="6">
                  <c:v>37159</c:v>
                </c:pt>
                <c:pt idx="7">
                  <c:v>37502</c:v>
                </c:pt>
                <c:pt idx="8">
                  <c:v>40019</c:v>
                </c:pt>
                <c:pt idx="9">
                  <c:v>36076</c:v>
                </c:pt>
                <c:pt idx="10">
                  <c:v>36716</c:v>
                </c:pt>
                <c:pt idx="11">
                  <c:v>38062</c:v>
                </c:pt>
                <c:pt idx="12">
                  <c:v>36802</c:v>
                </c:pt>
                <c:pt idx="13">
                  <c:v>37828</c:v>
                </c:pt>
                <c:pt idx="14">
                  <c:v>38094</c:v>
                </c:pt>
              </c:numCache>
            </c:numRef>
          </c:val>
        </c:ser>
        <c:dLbls>
          <c:showVal val="1"/>
        </c:dLbls>
        <c:marker val="1"/>
        <c:axId val="83225600"/>
        <c:axId val="83235968"/>
      </c:lineChart>
      <c:catAx>
        <c:axId val="83225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63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235968"/>
        <c:crossesAt val="0"/>
        <c:lblAlgn val="ctr"/>
        <c:lblOffset val="100"/>
        <c:tickLblSkip val="1"/>
        <c:tickMarkSkip val="1"/>
      </c:catAx>
      <c:valAx>
        <c:axId val="83235968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04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225600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Zdravotnický asistent  53-41-M/01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'14'!$A$13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'14'!$B$13:$P$13</c:f>
              <c:numCache>
                <c:formatCode>#,##0</c:formatCode>
                <c:ptCount val="15"/>
                <c:pt idx="0">
                  <c:v>29866</c:v>
                </c:pt>
                <c:pt idx="1">
                  <c:v>33965</c:v>
                </c:pt>
                <c:pt idx="2">
                  <c:v>32136</c:v>
                </c:pt>
                <c:pt idx="3">
                  <c:v>31420</c:v>
                </c:pt>
                <c:pt idx="4">
                  <c:v>23863</c:v>
                </c:pt>
                <c:pt idx="5">
                  <c:v>34500</c:v>
                </c:pt>
                <c:pt idx="6">
                  <c:v>31544</c:v>
                </c:pt>
                <c:pt idx="7">
                  <c:v>31183</c:v>
                </c:pt>
                <c:pt idx="8">
                  <c:v>34348</c:v>
                </c:pt>
                <c:pt idx="9">
                  <c:v>30960</c:v>
                </c:pt>
                <c:pt idx="10">
                  <c:v>31931</c:v>
                </c:pt>
                <c:pt idx="11">
                  <c:v>32222</c:v>
                </c:pt>
                <c:pt idx="12">
                  <c:v>23413</c:v>
                </c:pt>
                <c:pt idx="13">
                  <c:v>32964</c:v>
                </c:pt>
                <c:pt idx="14">
                  <c:v>31023</c:v>
                </c:pt>
              </c:numCache>
            </c:numRef>
          </c:val>
        </c:ser>
        <c:gapWidth val="60"/>
        <c:axId val="83267584"/>
        <c:axId val="83269504"/>
      </c:barChart>
      <c:lineChart>
        <c:grouping val="standard"/>
        <c:ser>
          <c:idx val="1"/>
          <c:order val="1"/>
          <c:tx>
            <c:strRef>
              <c:f>'14'!$A$16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'14'!$B$21:$P$21</c:f>
              <c:numCache>
                <c:formatCode>#,##0</c:formatCode>
                <c:ptCount val="15"/>
                <c:pt idx="0">
                  <c:v>0</c:v>
                </c:pt>
                <c:pt idx="1">
                  <c:v>34881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34380</c:v>
                </c:pt>
                <c:pt idx="6">
                  <c:v>32253</c:v>
                </c:pt>
                <c:pt idx="7">
                  <c:v>31949</c:v>
                </c:pt>
                <c:pt idx="8">
                  <c:v>34772</c:v>
                </c:pt>
                <c:pt idx="9">
                  <c:v>31164</c:v>
                </c:pt>
                <c:pt idx="10">
                  <c:v>31602</c:v>
                </c:pt>
                <c:pt idx="11">
                  <c:v>33393</c:v>
                </c:pt>
                <c:pt idx="12">
                  <c:v>31495</c:v>
                </c:pt>
                <c:pt idx="13">
                  <c:v>33017</c:v>
                </c:pt>
                <c:pt idx="14">
                  <c:v>32891</c:v>
                </c:pt>
              </c:numCache>
            </c:numRef>
          </c:val>
        </c:ser>
        <c:marker val="1"/>
        <c:axId val="83267584"/>
        <c:axId val="83269504"/>
      </c:lineChart>
      <c:catAx>
        <c:axId val="83267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3269504"/>
        <c:crossesAt val="0"/>
        <c:auto val="1"/>
        <c:lblAlgn val="ctr"/>
        <c:lblOffset val="100"/>
      </c:catAx>
      <c:valAx>
        <c:axId val="8326950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326758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05"/>
          <c:y val="0.31927055360854606"/>
          <c:w val="5.4133301736736E-2"/>
          <c:h val="3.2601156069364402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Zdravotnický asistent  53-41-M/01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'14'!$A$14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'14'!$B$14:$P$14</c:f>
              <c:numCache>
                <c:formatCode>#,##0</c:formatCode>
                <c:ptCount val="15"/>
                <c:pt idx="0">
                  <c:v>4485</c:v>
                </c:pt>
                <c:pt idx="1">
                  <c:v>4841</c:v>
                </c:pt>
                <c:pt idx="2">
                  <c:v>4620</c:v>
                </c:pt>
                <c:pt idx="3">
                  <c:v>3934</c:v>
                </c:pt>
                <c:pt idx="4">
                  <c:v>4688</c:v>
                </c:pt>
                <c:pt idx="5">
                  <c:v>5773</c:v>
                </c:pt>
                <c:pt idx="6">
                  <c:v>4921</c:v>
                </c:pt>
                <c:pt idx="7">
                  <c:v>5553</c:v>
                </c:pt>
                <c:pt idx="8">
                  <c:v>4978</c:v>
                </c:pt>
                <c:pt idx="9">
                  <c:v>4802</c:v>
                </c:pt>
                <c:pt idx="10">
                  <c:v>5337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4777</c:v>
                </c:pt>
              </c:numCache>
            </c:numRef>
          </c:val>
        </c:ser>
        <c:gapWidth val="60"/>
        <c:axId val="83317120"/>
        <c:axId val="83319040"/>
      </c:barChart>
      <c:lineChart>
        <c:grouping val="standard"/>
        <c:ser>
          <c:idx val="1"/>
          <c:order val="1"/>
          <c:tx>
            <c:strRef>
              <c:f>'14'!$A$16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'14'!$B$22:$P$22</c:f>
              <c:numCache>
                <c:formatCode>#,##0</c:formatCode>
                <c:ptCount val="15"/>
                <c:pt idx="0">
                  <c:v>0</c:v>
                </c:pt>
                <c:pt idx="1">
                  <c:v>5154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6361</c:v>
                </c:pt>
                <c:pt idx="6">
                  <c:v>4906</c:v>
                </c:pt>
                <c:pt idx="7">
                  <c:v>5553</c:v>
                </c:pt>
                <c:pt idx="8">
                  <c:v>5247</c:v>
                </c:pt>
                <c:pt idx="9">
                  <c:v>4912</c:v>
                </c:pt>
                <c:pt idx="10">
                  <c:v>5114</c:v>
                </c:pt>
                <c:pt idx="11">
                  <c:v>4669</c:v>
                </c:pt>
                <c:pt idx="12">
                  <c:v>5307</c:v>
                </c:pt>
                <c:pt idx="13">
                  <c:v>4811</c:v>
                </c:pt>
                <c:pt idx="14">
                  <c:v>5203</c:v>
                </c:pt>
              </c:numCache>
            </c:numRef>
          </c:val>
        </c:ser>
        <c:marker val="1"/>
        <c:axId val="83317120"/>
        <c:axId val="83319040"/>
      </c:lineChart>
      <c:catAx>
        <c:axId val="83317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3319040"/>
        <c:crossesAt val="0"/>
        <c:auto val="1"/>
        <c:lblAlgn val="ctr"/>
        <c:lblOffset val="100"/>
      </c:catAx>
      <c:valAx>
        <c:axId val="8331904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331712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05"/>
          <c:y val="0.31927055360854606"/>
          <c:w val="5.4133301736736E-2"/>
          <c:h val="3.2601156069364402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Obchodní akademie  63-41-M/004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'15'!$A$8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'15'!$B$15:$P$15</c:f>
              <c:numCache>
                <c:formatCode>#,##0</c:formatCode>
                <c:ptCount val="15"/>
                <c:pt idx="0">
                  <c:v>29242</c:v>
                </c:pt>
                <c:pt idx="1">
                  <c:v>28521</c:v>
                </c:pt>
                <c:pt idx="2">
                  <c:v>27434</c:v>
                </c:pt>
                <c:pt idx="3">
                  <c:v>28191</c:v>
                </c:pt>
                <c:pt idx="4">
                  <c:v>29316</c:v>
                </c:pt>
                <c:pt idx="5">
                  <c:v>29139</c:v>
                </c:pt>
                <c:pt idx="6">
                  <c:v>28929</c:v>
                </c:pt>
                <c:pt idx="7">
                  <c:v>28608</c:v>
                </c:pt>
                <c:pt idx="8">
                  <c:v>28307</c:v>
                </c:pt>
                <c:pt idx="9">
                  <c:v>29475</c:v>
                </c:pt>
                <c:pt idx="10">
                  <c:v>27975</c:v>
                </c:pt>
                <c:pt idx="11">
                  <c:v>27905</c:v>
                </c:pt>
                <c:pt idx="12">
                  <c:v>28589</c:v>
                </c:pt>
                <c:pt idx="13">
                  <c:v>28921</c:v>
                </c:pt>
                <c:pt idx="14">
                  <c:v>28611</c:v>
                </c:pt>
              </c:numCache>
            </c:numRef>
          </c:val>
        </c:ser>
        <c:dLbls>
          <c:showVal val="1"/>
        </c:dLbls>
        <c:gapWidth val="60"/>
        <c:axId val="83682816"/>
        <c:axId val="83684736"/>
      </c:barChart>
      <c:lineChart>
        <c:grouping val="standard"/>
        <c:ser>
          <c:idx val="0"/>
          <c:order val="1"/>
          <c:tx>
            <c:strRef>
              <c:f>'15'!$A$16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0"/>
                  <c:y val="-1.912568400964231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layout>
                <c:manualLayout>
                  <c:x val="0"/>
                  <c:y val="-1.7654477547362137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'15'!$B$23:$P$23</c:f>
              <c:numCache>
                <c:formatCode>#,##0</c:formatCode>
                <c:ptCount val="15"/>
                <c:pt idx="0">
                  <c:v>29534</c:v>
                </c:pt>
                <c:pt idx="1">
                  <c:v>29422</c:v>
                </c:pt>
                <c:pt idx="2">
                  <c:v>27629</c:v>
                </c:pt>
                <c:pt idx="3">
                  <c:v>28724</c:v>
                </c:pt>
                <c:pt idx="4">
                  <c:v>27966</c:v>
                </c:pt>
                <c:pt idx="5">
                  <c:v>29433</c:v>
                </c:pt>
                <c:pt idx="6">
                  <c:v>28852</c:v>
                </c:pt>
                <c:pt idx="7">
                  <c:v>29251</c:v>
                </c:pt>
                <c:pt idx="8">
                  <c:v>28804</c:v>
                </c:pt>
                <c:pt idx="9">
                  <c:v>29706</c:v>
                </c:pt>
                <c:pt idx="10">
                  <c:v>28227</c:v>
                </c:pt>
                <c:pt idx="11">
                  <c:v>28585</c:v>
                </c:pt>
                <c:pt idx="12">
                  <c:v>27419</c:v>
                </c:pt>
                <c:pt idx="13">
                  <c:v>29304</c:v>
                </c:pt>
                <c:pt idx="14">
                  <c:v>28776</c:v>
                </c:pt>
              </c:numCache>
            </c:numRef>
          </c:val>
        </c:ser>
        <c:dLbls>
          <c:showVal val="1"/>
        </c:dLbls>
        <c:marker val="1"/>
        <c:axId val="83682816"/>
        <c:axId val="83684736"/>
      </c:lineChart>
      <c:catAx>
        <c:axId val="83682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8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684736"/>
        <c:crossesAt val="0"/>
        <c:lblAlgn val="ctr"/>
        <c:lblOffset val="100"/>
        <c:tickLblSkip val="1"/>
        <c:tickMarkSkip val="1"/>
      </c:catAx>
      <c:valAx>
        <c:axId val="83684736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26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682816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Obchodní akademie  63-41-M/004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'15'!$A$13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'15'!$B$13:$P$13</c:f>
              <c:numCache>
                <c:formatCode>#,##0</c:formatCode>
                <c:ptCount val="15"/>
                <c:pt idx="0">
                  <c:v>25564</c:v>
                </c:pt>
                <c:pt idx="1">
                  <c:v>25028</c:v>
                </c:pt>
                <c:pt idx="2">
                  <c:v>24385</c:v>
                </c:pt>
                <c:pt idx="3">
                  <c:v>24257</c:v>
                </c:pt>
                <c:pt idx="4">
                  <c:v>25557</c:v>
                </c:pt>
                <c:pt idx="5">
                  <c:v>25377</c:v>
                </c:pt>
                <c:pt idx="6">
                  <c:v>25531</c:v>
                </c:pt>
                <c:pt idx="7">
                  <c:v>25086</c:v>
                </c:pt>
                <c:pt idx="8">
                  <c:v>24765</c:v>
                </c:pt>
                <c:pt idx="9">
                  <c:v>25614</c:v>
                </c:pt>
                <c:pt idx="10">
                  <c:v>24264</c:v>
                </c:pt>
                <c:pt idx="11">
                  <c:v>24579</c:v>
                </c:pt>
                <c:pt idx="12">
                  <c:v>25311</c:v>
                </c:pt>
                <c:pt idx="13">
                  <c:v>25660</c:v>
                </c:pt>
                <c:pt idx="14">
                  <c:v>25070</c:v>
                </c:pt>
              </c:numCache>
            </c:numRef>
          </c:val>
        </c:ser>
        <c:gapWidth val="60"/>
        <c:axId val="83724544"/>
        <c:axId val="83734912"/>
      </c:barChart>
      <c:lineChart>
        <c:grouping val="standard"/>
        <c:ser>
          <c:idx val="1"/>
          <c:order val="1"/>
          <c:tx>
            <c:strRef>
              <c:f>'15'!$A$16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-3.0576033205090551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0"/>
                  <c:y val="-1.7199018677863397E-2"/>
                </c:manualLayout>
              </c:layout>
              <c:dLblPos val="t"/>
              <c:showVal val="1"/>
            </c:dLbl>
            <c:dLbl>
              <c:idx val="12"/>
              <c:layout>
                <c:manualLayout>
                  <c:x val="0"/>
                  <c:y val="-1.1466012451908958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'15'!$B$21:$P$21</c:f>
              <c:numCache>
                <c:formatCode>#,##0</c:formatCode>
                <c:ptCount val="15"/>
                <c:pt idx="0">
                  <c:v>23656</c:v>
                </c:pt>
                <c:pt idx="1">
                  <c:v>25703</c:v>
                </c:pt>
                <c:pt idx="2">
                  <c:v>24385</c:v>
                </c:pt>
                <c:pt idx="3">
                  <c:v>24353</c:v>
                </c:pt>
                <c:pt idx="4">
                  <c:v>24178</c:v>
                </c:pt>
                <c:pt idx="5">
                  <c:v>25288</c:v>
                </c:pt>
                <c:pt idx="6">
                  <c:v>25464</c:v>
                </c:pt>
                <c:pt idx="7">
                  <c:v>25729</c:v>
                </c:pt>
                <c:pt idx="8">
                  <c:v>25071</c:v>
                </c:pt>
                <c:pt idx="9">
                  <c:v>25756</c:v>
                </c:pt>
                <c:pt idx="10">
                  <c:v>24671</c:v>
                </c:pt>
                <c:pt idx="11">
                  <c:v>25473</c:v>
                </c:pt>
                <c:pt idx="12">
                  <c:v>24204</c:v>
                </c:pt>
                <c:pt idx="13">
                  <c:v>25701</c:v>
                </c:pt>
                <c:pt idx="14">
                  <c:v>24974</c:v>
                </c:pt>
              </c:numCache>
            </c:numRef>
          </c:val>
        </c:ser>
        <c:marker val="1"/>
        <c:axId val="83724544"/>
        <c:axId val="83734912"/>
      </c:lineChart>
      <c:catAx>
        <c:axId val="83724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3734912"/>
        <c:crossesAt val="0"/>
        <c:auto val="1"/>
        <c:lblAlgn val="ctr"/>
        <c:lblOffset val="100"/>
      </c:catAx>
      <c:valAx>
        <c:axId val="8373491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372454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38"/>
          <c:y val="0.31927055360854617"/>
          <c:w val="5.4133301736736028E-2"/>
          <c:h val="3.260115606936441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Obchodní akademie  63-41-M/004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'15'!$A$14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'15'!$B$14:$P$14</c:f>
              <c:numCache>
                <c:formatCode>#,##0</c:formatCode>
                <c:ptCount val="15"/>
                <c:pt idx="0">
                  <c:v>3678</c:v>
                </c:pt>
                <c:pt idx="1">
                  <c:v>3493</c:v>
                </c:pt>
                <c:pt idx="2">
                  <c:v>3049</c:v>
                </c:pt>
                <c:pt idx="3">
                  <c:v>3934</c:v>
                </c:pt>
                <c:pt idx="4">
                  <c:v>3759</c:v>
                </c:pt>
                <c:pt idx="5">
                  <c:v>3762</c:v>
                </c:pt>
                <c:pt idx="6">
                  <c:v>3398</c:v>
                </c:pt>
                <c:pt idx="7">
                  <c:v>3522</c:v>
                </c:pt>
                <c:pt idx="8">
                  <c:v>3542</c:v>
                </c:pt>
                <c:pt idx="9">
                  <c:v>3861</c:v>
                </c:pt>
                <c:pt idx="10">
                  <c:v>3711</c:v>
                </c:pt>
                <c:pt idx="11">
                  <c:v>3326</c:v>
                </c:pt>
                <c:pt idx="12">
                  <c:v>3278</c:v>
                </c:pt>
                <c:pt idx="13">
                  <c:v>3261</c:v>
                </c:pt>
                <c:pt idx="14">
                  <c:v>3541</c:v>
                </c:pt>
              </c:numCache>
            </c:numRef>
          </c:val>
        </c:ser>
        <c:gapWidth val="60"/>
        <c:axId val="84937344"/>
        <c:axId val="84960000"/>
      </c:barChart>
      <c:lineChart>
        <c:grouping val="standard"/>
        <c:ser>
          <c:idx val="1"/>
          <c:order val="1"/>
          <c:tx>
            <c:strRef>
              <c:f>'15'!$A$16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'15'!$B$22:$P$22</c:f>
              <c:numCache>
                <c:formatCode>#,##0</c:formatCode>
                <c:ptCount val="15"/>
                <c:pt idx="0">
                  <c:v>5878</c:v>
                </c:pt>
                <c:pt idx="1">
                  <c:v>3719</c:v>
                </c:pt>
                <c:pt idx="2">
                  <c:v>3244</c:v>
                </c:pt>
                <c:pt idx="3">
                  <c:v>4371</c:v>
                </c:pt>
                <c:pt idx="4">
                  <c:v>3788</c:v>
                </c:pt>
                <c:pt idx="5">
                  <c:v>4145</c:v>
                </c:pt>
                <c:pt idx="6">
                  <c:v>3388</c:v>
                </c:pt>
                <c:pt idx="7">
                  <c:v>3522</c:v>
                </c:pt>
                <c:pt idx="8">
                  <c:v>3733</c:v>
                </c:pt>
                <c:pt idx="9">
                  <c:v>3950</c:v>
                </c:pt>
                <c:pt idx="10">
                  <c:v>3556</c:v>
                </c:pt>
                <c:pt idx="11">
                  <c:v>3112</c:v>
                </c:pt>
                <c:pt idx="12">
                  <c:v>3215</c:v>
                </c:pt>
                <c:pt idx="13">
                  <c:v>3603</c:v>
                </c:pt>
                <c:pt idx="14">
                  <c:v>3802</c:v>
                </c:pt>
              </c:numCache>
            </c:numRef>
          </c:val>
        </c:ser>
        <c:marker val="1"/>
        <c:axId val="84937344"/>
        <c:axId val="84960000"/>
      </c:lineChart>
      <c:catAx>
        <c:axId val="84937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4960000"/>
        <c:crossesAt val="0"/>
        <c:auto val="1"/>
        <c:lblAlgn val="ctr"/>
        <c:lblOffset val="100"/>
      </c:catAx>
      <c:valAx>
        <c:axId val="8496000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493734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38"/>
          <c:y val="0.31927055360854617"/>
          <c:w val="5.4133301736736028E-2"/>
          <c:h val="3.260115606936441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Ekonomika a podnikání  63-41-M/01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'16'!$A$8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'16'!$B$15:$P$15</c:f>
              <c:numCache>
                <c:formatCode>#,##0</c:formatCode>
                <c:ptCount val="15"/>
                <c:pt idx="0">
                  <c:v>27548</c:v>
                </c:pt>
                <c:pt idx="1">
                  <c:v>29553</c:v>
                </c:pt>
                <c:pt idx="2">
                  <c:v>27434</c:v>
                </c:pt>
                <c:pt idx="3">
                  <c:v>29706</c:v>
                </c:pt>
                <c:pt idx="4">
                  <c:v>27032</c:v>
                </c:pt>
                <c:pt idx="5">
                  <c:v>29273</c:v>
                </c:pt>
                <c:pt idx="6">
                  <c:v>30805</c:v>
                </c:pt>
                <c:pt idx="7">
                  <c:v>29090</c:v>
                </c:pt>
                <c:pt idx="8">
                  <c:v>29855</c:v>
                </c:pt>
                <c:pt idx="9">
                  <c:v>29403</c:v>
                </c:pt>
                <c:pt idx="10">
                  <c:v>29599</c:v>
                </c:pt>
                <c:pt idx="11">
                  <c:v>30511</c:v>
                </c:pt>
                <c:pt idx="12">
                  <c:v>29292</c:v>
                </c:pt>
                <c:pt idx="13">
                  <c:v>29977</c:v>
                </c:pt>
                <c:pt idx="14">
                  <c:v>29220</c:v>
                </c:pt>
              </c:numCache>
            </c:numRef>
          </c:val>
        </c:ser>
        <c:dLbls>
          <c:showVal val="1"/>
        </c:dLbls>
        <c:gapWidth val="60"/>
        <c:axId val="85093760"/>
        <c:axId val="85100032"/>
      </c:barChart>
      <c:lineChart>
        <c:grouping val="standard"/>
        <c:ser>
          <c:idx val="0"/>
          <c:order val="1"/>
          <c:tx>
            <c:strRef>
              <c:f>'16'!$A$16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'16'!$B$23:$P$23</c:f>
              <c:numCache>
                <c:formatCode>#,##0</c:formatCode>
                <c:ptCount val="15"/>
                <c:pt idx="0">
                  <c:v>28068</c:v>
                </c:pt>
                <c:pt idx="1">
                  <c:v>30482</c:v>
                </c:pt>
                <c:pt idx="2">
                  <c:v>27629</c:v>
                </c:pt>
                <c:pt idx="3">
                  <c:v>30244</c:v>
                </c:pt>
                <c:pt idx="4">
                  <c:v>27581</c:v>
                </c:pt>
                <c:pt idx="5">
                  <c:v>29567</c:v>
                </c:pt>
                <c:pt idx="6">
                  <c:v>31176</c:v>
                </c:pt>
                <c:pt idx="7">
                  <c:v>29746</c:v>
                </c:pt>
                <c:pt idx="8">
                  <c:v>30371</c:v>
                </c:pt>
                <c:pt idx="9">
                  <c:v>29633</c:v>
                </c:pt>
                <c:pt idx="10">
                  <c:v>29141</c:v>
                </c:pt>
                <c:pt idx="11">
                  <c:v>31286</c:v>
                </c:pt>
                <c:pt idx="12">
                  <c:v>26526</c:v>
                </c:pt>
                <c:pt idx="13">
                  <c:v>30362</c:v>
                </c:pt>
                <c:pt idx="14">
                  <c:v>29415</c:v>
                </c:pt>
              </c:numCache>
            </c:numRef>
          </c:val>
        </c:ser>
        <c:dLbls>
          <c:showVal val="1"/>
        </c:dLbls>
        <c:marker val="1"/>
        <c:axId val="85093760"/>
        <c:axId val="85100032"/>
      </c:lineChart>
      <c:catAx>
        <c:axId val="85093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8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5100032"/>
        <c:crossesAt val="0"/>
        <c:lblAlgn val="ctr"/>
        <c:lblOffset val="100"/>
        <c:tickLblSkip val="1"/>
        <c:tickMarkSkip val="1"/>
      </c:catAx>
      <c:valAx>
        <c:axId val="85100032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26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5093760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Ekonomika a podnikání  63-41-M/01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'16'!$A$13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'16'!$B$13:$P$13</c:f>
              <c:numCache>
                <c:formatCode>#,##0</c:formatCode>
                <c:ptCount val="15"/>
                <c:pt idx="0">
                  <c:v>23008</c:v>
                </c:pt>
                <c:pt idx="1">
                  <c:v>26060</c:v>
                </c:pt>
                <c:pt idx="2">
                  <c:v>24385</c:v>
                </c:pt>
                <c:pt idx="3">
                  <c:v>25772</c:v>
                </c:pt>
                <c:pt idx="4">
                  <c:v>23291</c:v>
                </c:pt>
                <c:pt idx="5">
                  <c:v>25511</c:v>
                </c:pt>
                <c:pt idx="6">
                  <c:v>27407</c:v>
                </c:pt>
                <c:pt idx="7">
                  <c:v>25568</c:v>
                </c:pt>
                <c:pt idx="8">
                  <c:v>26313</c:v>
                </c:pt>
                <c:pt idx="9">
                  <c:v>25542</c:v>
                </c:pt>
                <c:pt idx="10">
                  <c:v>25888</c:v>
                </c:pt>
                <c:pt idx="11">
                  <c:v>27185</c:v>
                </c:pt>
                <c:pt idx="12">
                  <c:v>26014</c:v>
                </c:pt>
                <c:pt idx="13">
                  <c:v>26716</c:v>
                </c:pt>
                <c:pt idx="14">
                  <c:v>25619</c:v>
                </c:pt>
              </c:numCache>
            </c:numRef>
          </c:val>
        </c:ser>
        <c:gapWidth val="60"/>
        <c:axId val="85131648"/>
        <c:axId val="85133568"/>
      </c:barChart>
      <c:lineChart>
        <c:grouping val="standard"/>
        <c:ser>
          <c:idx val="1"/>
          <c:order val="1"/>
          <c:tx>
            <c:strRef>
              <c:f>'16'!$A$16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12"/>
              <c:layout>
                <c:manualLayout>
                  <c:x val="0"/>
                  <c:y val="-4.013104358168134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'16'!$B$21:$P$21</c:f>
              <c:numCache>
                <c:formatCode>#,##0</c:formatCode>
                <c:ptCount val="15"/>
                <c:pt idx="0">
                  <c:v>23008</c:v>
                </c:pt>
                <c:pt idx="1">
                  <c:v>26763</c:v>
                </c:pt>
                <c:pt idx="2">
                  <c:v>24385</c:v>
                </c:pt>
                <c:pt idx="3">
                  <c:v>25873</c:v>
                </c:pt>
                <c:pt idx="4">
                  <c:v>23786</c:v>
                </c:pt>
                <c:pt idx="5">
                  <c:v>25422</c:v>
                </c:pt>
                <c:pt idx="6">
                  <c:v>27788</c:v>
                </c:pt>
                <c:pt idx="7">
                  <c:v>26224</c:v>
                </c:pt>
                <c:pt idx="8">
                  <c:v>26638</c:v>
                </c:pt>
                <c:pt idx="9">
                  <c:v>25683</c:v>
                </c:pt>
                <c:pt idx="10">
                  <c:v>25585</c:v>
                </c:pt>
                <c:pt idx="11">
                  <c:v>28174</c:v>
                </c:pt>
                <c:pt idx="12">
                  <c:v>23311</c:v>
                </c:pt>
                <c:pt idx="13">
                  <c:v>26759</c:v>
                </c:pt>
                <c:pt idx="14">
                  <c:v>25671</c:v>
                </c:pt>
              </c:numCache>
            </c:numRef>
          </c:val>
        </c:ser>
        <c:marker val="1"/>
        <c:axId val="85131648"/>
        <c:axId val="85133568"/>
      </c:lineChart>
      <c:catAx>
        <c:axId val="85131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5133568"/>
        <c:crossesAt val="0"/>
        <c:auto val="1"/>
        <c:lblAlgn val="ctr"/>
        <c:lblOffset val="100"/>
      </c:catAx>
      <c:valAx>
        <c:axId val="8513356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513164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38"/>
          <c:y val="0.31927055360854617"/>
          <c:w val="5.4133301736736028E-2"/>
          <c:h val="3.260115606936441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Ekonomika a podnikání  63-41-M/01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'16'!$A$14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'16'!$B$14:$P$14</c:f>
              <c:numCache>
                <c:formatCode>#,##0</c:formatCode>
                <c:ptCount val="15"/>
                <c:pt idx="0">
                  <c:v>4540</c:v>
                </c:pt>
                <c:pt idx="1">
                  <c:v>3493</c:v>
                </c:pt>
                <c:pt idx="2">
                  <c:v>3049</c:v>
                </c:pt>
                <c:pt idx="3">
                  <c:v>3934</c:v>
                </c:pt>
                <c:pt idx="4">
                  <c:v>3741</c:v>
                </c:pt>
                <c:pt idx="5">
                  <c:v>3762</c:v>
                </c:pt>
                <c:pt idx="6">
                  <c:v>3398</c:v>
                </c:pt>
                <c:pt idx="7">
                  <c:v>3522</c:v>
                </c:pt>
                <c:pt idx="8">
                  <c:v>3542</c:v>
                </c:pt>
                <c:pt idx="9">
                  <c:v>3861</c:v>
                </c:pt>
                <c:pt idx="10">
                  <c:v>3711</c:v>
                </c:pt>
                <c:pt idx="11">
                  <c:v>3326</c:v>
                </c:pt>
                <c:pt idx="12">
                  <c:v>3278</c:v>
                </c:pt>
                <c:pt idx="13">
                  <c:v>3261</c:v>
                </c:pt>
                <c:pt idx="14">
                  <c:v>3601</c:v>
                </c:pt>
              </c:numCache>
            </c:numRef>
          </c:val>
        </c:ser>
        <c:gapWidth val="60"/>
        <c:axId val="85201664"/>
        <c:axId val="85203584"/>
      </c:barChart>
      <c:lineChart>
        <c:grouping val="standard"/>
        <c:ser>
          <c:idx val="1"/>
          <c:order val="1"/>
          <c:tx>
            <c:strRef>
              <c:f>'16'!$A$16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'16'!$B$22:$P$22</c:f>
              <c:numCache>
                <c:formatCode>#,##0</c:formatCode>
                <c:ptCount val="15"/>
                <c:pt idx="0">
                  <c:v>5060</c:v>
                </c:pt>
                <c:pt idx="1">
                  <c:v>3719</c:v>
                </c:pt>
                <c:pt idx="2">
                  <c:v>3244</c:v>
                </c:pt>
                <c:pt idx="3">
                  <c:v>4371</c:v>
                </c:pt>
                <c:pt idx="4">
                  <c:v>3795</c:v>
                </c:pt>
                <c:pt idx="5">
                  <c:v>4145</c:v>
                </c:pt>
                <c:pt idx="6">
                  <c:v>3388</c:v>
                </c:pt>
                <c:pt idx="7">
                  <c:v>3522</c:v>
                </c:pt>
                <c:pt idx="8">
                  <c:v>3733</c:v>
                </c:pt>
                <c:pt idx="9">
                  <c:v>3950</c:v>
                </c:pt>
                <c:pt idx="10">
                  <c:v>3556</c:v>
                </c:pt>
                <c:pt idx="11">
                  <c:v>3112</c:v>
                </c:pt>
                <c:pt idx="12">
                  <c:v>3215</c:v>
                </c:pt>
                <c:pt idx="13">
                  <c:v>3603</c:v>
                </c:pt>
                <c:pt idx="14">
                  <c:v>3744</c:v>
                </c:pt>
              </c:numCache>
            </c:numRef>
          </c:val>
        </c:ser>
        <c:marker val="1"/>
        <c:axId val="85201664"/>
        <c:axId val="85203584"/>
      </c:lineChart>
      <c:catAx>
        <c:axId val="85201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5203584"/>
        <c:crossesAt val="0"/>
        <c:auto val="1"/>
        <c:lblAlgn val="ctr"/>
        <c:lblOffset val="100"/>
      </c:catAx>
      <c:valAx>
        <c:axId val="8520358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520166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38"/>
          <c:y val="0.31927055360854617"/>
          <c:w val="5.4133301736736028E-2"/>
          <c:h val="3.260115606936441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Obchodní akademie  63-41-M/02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'17'!$A$8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'17'!$B$15:$P$15</c:f>
              <c:numCache>
                <c:formatCode>#,##0</c:formatCode>
                <c:ptCount val="15"/>
                <c:pt idx="0">
                  <c:v>29562</c:v>
                </c:pt>
                <c:pt idx="1">
                  <c:v>29553</c:v>
                </c:pt>
                <c:pt idx="2">
                  <c:v>27434</c:v>
                </c:pt>
                <c:pt idx="3">
                  <c:v>29706</c:v>
                </c:pt>
                <c:pt idx="4">
                  <c:v>26644</c:v>
                </c:pt>
                <c:pt idx="5">
                  <c:v>29273</c:v>
                </c:pt>
                <c:pt idx="6">
                  <c:v>28435</c:v>
                </c:pt>
                <c:pt idx="7">
                  <c:v>28608</c:v>
                </c:pt>
                <c:pt idx="8">
                  <c:v>29855</c:v>
                </c:pt>
                <c:pt idx="9">
                  <c:v>29475</c:v>
                </c:pt>
                <c:pt idx="10">
                  <c:v>29441</c:v>
                </c:pt>
                <c:pt idx="11">
                  <c:v>28898</c:v>
                </c:pt>
                <c:pt idx="12">
                  <c:v>25754</c:v>
                </c:pt>
                <c:pt idx="13">
                  <c:v>28921</c:v>
                </c:pt>
                <c:pt idx="14">
                  <c:v>28683</c:v>
                </c:pt>
              </c:numCache>
            </c:numRef>
          </c:val>
        </c:ser>
        <c:dLbls>
          <c:showVal val="1"/>
        </c:dLbls>
        <c:gapWidth val="60"/>
        <c:axId val="85534592"/>
        <c:axId val="85549056"/>
      </c:barChart>
      <c:lineChart>
        <c:grouping val="standard"/>
        <c:ser>
          <c:idx val="0"/>
          <c:order val="1"/>
          <c:tx>
            <c:strRef>
              <c:f>'17'!$A$16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-9.0474341298708621E-4"/>
                  <c:y val="-1.1769651698241426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'17'!$B$23:$P$23</c:f>
              <c:numCache>
                <c:formatCode>#,##0</c:formatCode>
                <c:ptCount val="15"/>
                <c:pt idx="0">
                  <c:v>29534</c:v>
                </c:pt>
                <c:pt idx="1">
                  <c:v>30482</c:v>
                </c:pt>
                <c:pt idx="2">
                  <c:v>27629</c:v>
                </c:pt>
                <c:pt idx="3">
                  <c:v>30244</c:v>
                </c:pt>
                <c:pt idx="4">
                  <c:v>26621</c:v>
                </c:pt>
                <c:pt idx="5">
                  <c:v>29567</c:v>
                </c:pt>
                <c:pt idx="6">
                  <c:v>28988</c:v>
                </c:pt>
                <c:pt idx="7">
                  <c:v>29251</c:v>
                </c:pt>
                <c:pt idx="8">
                  <c:v>30371</c:v>
                </c:pt>
                <c:pt idx="9">
                  <c:v>29706</c:v>
                </c:pt>
                <c:pt idx="10">
                  <c:v>28721</c:v>
                </c:pt>
                <c:pt idx="11">
                  <c:v>29614</c:v>
                </c:pt>
                <c:pt idx="12">
                  <c:v>27627</c:v>
                </c:pt>
                <c:pt idx="13">
                  <c:v>29304</c:v>
                </c:pt>
                <c:pt idx="14">
                  <c:v>29119</c:v>
                </c:pt>
              </c:numCache>
            </c:numRef>
          </c:val>
        </c:ser>
        <c:dLbls>
          <c:showVal val="1"/>
        </c:dLbls>
        <c:marker val="1"/>
        <c:axId val="85534592"/>
        <c:axId val="85549056"/>
      </c:lineChart>
      <c:catAx>
        <c:axId val="85534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9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5549056"/>
        <c:crossesAt val="0"/>
        <c:lblAlgn val="ctr"/>
        <c:lblOffset val="100"/>
        <c:tickLblSkip val="1"/>
        <c:tickMarkSkip val="1"/>
      </c:catAx>
      <c:valAx>
        <c:axId val="85549056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5534592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Strojírenství  23-41-M/001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/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'2'!$B$13:$P$13</c:f>
              <c:numCache>
                <c:formatCode>#,##0</c:formatCode>
                <c:ptCount val="15"/>
                <c:pt idx="0">
                  <c:v>27009</c:v>
                </c:pt>
                <c:pt idx="1">
                  <c:v>29005</c:v>
                </c:pt>
                <c:pt idx="2">
                  <c:v>26190</c:v>
                </c:pt>
                <c:pt idx="3">
                  <c:v>26907</c:v>
                </c:pt>
                <c:pt idx="4">
                  <c:v>31355</c:v>
                </c:pt>
                <c:pt idx="5">
                  <c:v>26958</c:v>
                </c:pt>
                <c:pt idx="6">
                  <c:v>26559</c:v>
                </c:pt>
                <c:pt idx="7">
                  <c:v>26860</c:v>
                </c:pt>
                <c:pt idx="8">
                  <c:v>27698</c:v>
                </c:pt>
                <c:pt idx="9">
                  <c:v>27651</c:v>
                </c:pt>
                <c:pt idx="10">
                  <c:v>28195</c:v>
                </c:pt>
                <c:pt idx="11">
                  <c:v>25772</c:v>
                </c:pt>
                <c:pt idx="12">
                  <c:v>26758</c:v>
                </c:pt>
                <c:pt idx="13">
                  <c:v>27938</c:v>
                </c:pt>
                <c:pt idx="14">
                  <c:v>27490</c:v>
                </c:pt>
              </c:numCache>
            </c:numRef>
          </c:val>
        </c:ser>
        <c:gapWidth val="60"/>
        <c:axId val="61510400"/>
        <c:axId val="61512320"/>
      </c:barChart>
      <c:lineChart>
        <c:grouping val="standard"/>
        <c:ser>
          <c:idx val="1"/>
          <c:order val="1"/>
          <c:tx>
            <c:strRef>
              <c:f>'2'!$A$16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887655020347E-4"/>
                  <c:y val="-4.204204565699949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'2'!$B$21:$P$21</c:f>
              <c:numCache>
                <c:formatCode>#,##0</c:formatCode>
                <c:ptCount val="15"/>
                <c:pt idx="0">
                  <c:v>27009</c:v>
                </c:pt>
                <c:pt idx="1">
                  <c:v>28064</c:v>
                </c:pt>
                <c:pt idx="2">
                  <c:v>26190</c:v>
                </c:pt>
                <c:pt idx="3">
                  <c:v>27013</c:v>
                </c:pt>
                <c:pt idx="4">
                  <c:v>31518</c:v>
                </c:pt>
                <c:pt idx="5">
                  <c:v>26864</c:v>
                </c:pt>
                <c:pt idx="6">
                  <c:v>25756</c:v>
                </c:pt>
                <c:pt idx="7">
                  <c:v>26738</c:v>
                </c:pt>
                <c:pt idx="8">
                  <c:v>28040</c:v>
                </c:pt>
                <c:pt idx="9">
                  <c:v>27816</c:v>
                </c:pt>
                <c:pt idx="10">
                  <c:v>26695</c:v>
                </c:pt>
                <c:pt idx="11">
                  <c:v>26709</c:v>
                </c:pt>
                <c:pt idx="12">
                  <c:v>24709</c:v>
                </c:pt>
                <c:pt idx="13">
                  <c:v>27983</c:v>
                </c:pt>
                <c:pt idx="14">
                  <c:v>27222</c:v>
                </c:pt>
              </c:numCache>
            </c:numRef>
          </c:val>
        </c:ser>
        <c:marker val="1"/>
        <c:axId val="61510400"/>
        <c:axId val="61512320"/>
      </c:lineChart>
      <c:catAx>
        <c:axId val="61510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512320"/>
        <c:crossesAt val="0"/>
        <c:auto val="1"/>
        <c:lblAlgn val="ctr"/>
        <c:lblOffset val="100"/>
      </c:catAx>
      <c:valAx>
        <c:axId val="6151232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51040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05"/>
          <c:y val="0.31927055360854517"/>
          <c:w val="5.4133301736735827E-2"/>
          <c:h val="3.260115606936424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Obchodní akademie  63-41-M/02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'17'!$A$13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'17'!$B$13:$P$13</c:f>
              <c:numCache>
                <c:formatCode>#,##0</c:formatCode>
                <c:ptCount val="15"/>
                <c:pt idx="0">
                  <c:v>25884</c:v>
                </c:pt>
                <c:pt idx="1">
                  <c:v>26060</c:v>
                </c:pt>
                <c:pt idx="2">
                  <c:v>24385</c:v>
                </c:pt>
                <c:pt idx="3">
                  <c:v>25772</c:v>
                </c:pt>
                <c:pt idx="4">
                  <c:v>23070</c:v>
                </c:pt>
                <c:pt idx="5">
                  <c:v>25511</c:v>
                </c:pt>
                <c:pt idx="6">
                  <c:v>25037</c:v>
                </c:pt>
                <c:pt idx="7">
                  <c:v>25086</c:v>
                </c:pt>
                <c:pt idx="8">
                  <c:v>26313</c:v>
                </c:pt>
                <c:pt idx="9">
                  <c:v>25614</c:v>
                </c:pt>
                <c:pt idx="10">
                  <c:v>25730</c:v>
                </c:pt>
                <c:pt idx="11">
                  <c:v>25572</c:v>
                </c:pt>
                <c:pt idx="12">
                  <c:v>22476</c:v>
                </c:pt>
                <c:pt idx="13">
                  <c:v>25660</c:v>
                </c:pt>
                <c:pt idx="14">
                  <c:v>25155</c:v>
                </c:pt>
              </c:numCache>
            </c:numRef>
          </c:val>
        </c:ser>
        <c:gapWidth val="60"/>
        <c:axId val="85572224"/>
        <c:axId val="85586688"/>
      </c:barChart>
      <c:lineChart>
        <c:grouping val="standard"/>
        <c:ser>
          <c:idx val="1"/>
          <c:order val="1"/>
          <c:tx>
            <c:strRef>
              <c:f>'17'!$A$16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'17'!$B$21:$P$21</c:f>
              <c:numCache>
                <c:formatCode>#,##0</c:formatCode>
                <c:ptCount val="15"/>
                <c:pt idx="0">
                  <c:v>23656</c:v>
                </c:pt>
                <c:pt idx="1">
                  <c:v>26763</c:v>
                </c:pt>
                <c:pt idx="2">
                  <c:v>24385</c:v>
                </c:pt>
                <c:pt idx="3">
                  <c:v>25873</c:v>
                </c:pt>
                <c:pt idx="4">
                  <c:v>22983</c:v>
                </c:pt>
                <c:pt idx="5">
                  <c:v>25422</c:v>
                </c:pt>
                <c:pt idx="6">
                  <c:v>25600</c:v>
                </c:pt>
                <c:pt idx="7">
                  <c:v>25729</c:v>
                </c:pt>
                <c:pt idx="8">
                  <c:v>26638</c:v>
                </c:pt>
                <c:pt idx="9">
                  <c:v>25756</c:v>
                </c:pt>
                <c:pt idx="10">
                  <c:v>25165</c:v>
                </c:pt>
                <c:pt idx="11">
                  <c:v>26502</c:v>
                </c:pt>
                <c:pt idx="12">
                  <c:v>24412</c:v>
                </c:pt>
                <c:pt idx="13">
                  <c:v>25701</c:v>
                </c:pt>
                <c:pt idx="14">
                  <c:v>25328</c:v>
                </c:pt>
              </c:numCache>
            </c:numRef>
          </c:val>
        </c:ser>
        <c:marker val="1"/>
        <c:axId val="85572224"/>
        <c:axId val="85586688"/>
      </c:lineChart>
      <c:catAx>
        <c:axId val="85572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5586688"/>
        <c:crossesAt val="0"/>
        <c:auto val="1"/>
        <c:lblAlgn val="ctr"/>
        <c:lblOffset val="100"/>
      </c:catAx>
      <c:valAx>
        <c:axId val="8558668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557222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Obchodní akademie  63-41-M/02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'17'!$A$14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'17'!$B$14:$P$14</c:f>
              <c:numCache>
                <c:formatCode>#,##0</c:formatCode>
                <c:ptCount val="15"/>
                <c:pt idx="0">
                  <c:v>3678</c:v>
                </c:pt>
                <c:pt idx="1">
                  <c:v>3493</c:v>
                </c:pt>
                <c:pt idx="2">
                  <c:v>3049</c:v>
                </c:pt>
                <c:pt idx="3">
                  <c:v>3934</c:v>
                </c:pt>
                <c:pt idx="4">
                  <c:v>3574</c:v>
                </c:pt>
                <c:pt idx="5">
                  <c:v>3762</c:v>
                </c:pt>
                <c:pt idx="6">
                  <c:v>3398</c:v>
                </c:pt>
                <c:pt idx="7">
                  <c:v>3522</c:v>
                </c:pt>
                <c:pt idx="8">
                  <c:v>3542</c:v>
                </c:pt>
                <c:pt idx="9">
                  <c:v>3861</c:v>
                </c:pt>
                <c:pt idx="10">
                  <c:v>3711</c:v>
                </c:pt>
                <c:pt idx="11">
                  <c:v>3326</c:v>
                </c:pt>
                <c:pt idx="12">
                  <c:v>3278</c:v>
                </c:pt>
                <c:pt idx="13">
                  <c:v>3261</c:v>
                </c:pt>
                <c:pt idx="14">
                  <c:v>3528</c:v>
                </c:pt>
              </c:numCache>
            </c:numRef>
          </c:val>
        </c:ser>
        <c:gapWidth val="60"/>
        <c:axId val="85769216"/>
        <c:axId val="85771392"/>
      </c:barChart>
      <c:lineChart>
        <c:grouping val="standard"/>
        <c:ser>
          <c:idx val="1"/>
          <c:order val="1"/>
          <c:tx>
            <c:strRef>
              <c:f>'17'!$A$16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'17'!$B$22:$P$22</c:f>
              <c:numCache>
                <c:formatCode>#,##0</c:formatCode>
                <c:ptCount val="15"/>
                <c:pt idx="0">
                  <c:v>5878</c:v>
                </c:pt>
                <c:pt idx="1">
                  <c:v>3719</c:v>
                </c:pt>
                <c:pt idx="2">
                  <c:v>3244</c:v>
                </c:pt>
                <c:pt idx="3">
                  <c:v>4371</c:v>
                </c:pt>
                <c:pt idx="4">
                  <c:v>3638</c:v>
                </c:pt>
                <c:pt idx="5">
                  <c:v>4145</c:v>
                </c:pt>
                <c:pt idx="6">
                  <c:v>3388</c:v>
                </c:pt>
                <c:pt idx="7">
                  <c:v>3522</c:v>
                </c:pt>
                <c:pt idx="8">
                  <c:v>3733</c:v>
                </c:pt>
                <c:pt idx="9">
                  <c:v>3950</c:v>
                </c:pt>
                <c:pt idx="10">
                  <c:v>3556</c:v>
                </c:pt>
                <c:pt idx="11">
                  <c:v>3112</c:v>
                </c:pt>
                <c:pt idx="12">
                  <c:v>3215</c:v>
                </c:pt>
                <c:pt idx="13">
                  <c:v>3603</c:v>
                </c:pt>
                <c:pt idx="14">
                  <c:v>3791</c:v>
                </c:pt>
              </c:numCache>
            </c:numRef>
          </c:val>
        </c:ser>
        <c:marker val="1"/>
        <c:axId val="85769216"/>
        <c:axId val="85771392"/>
      </c:lineChart>
      <c:catAx>
        <c:axId val="85769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5771392"/>
        <c:crossesAt val="0"/>
        <c:auto val="1"/>
        <c:lblAlgn val="ctr"/>
        <c:lblOffset val="100"/>
      </c:catAx>
      <c:valAx>
        <c:axId val="8577139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576921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sng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baseline="0"/>
              <a:t>Informatika v ekonomice 63-41-M/040</a:t>
            </a:r>
            <a:br>
              <a:rPr lang="cs-CZ" sz="1200" b="1" i="0" u="sng" baseline="0"/>
            </a:br>
            <a:r>
              <a:rPr lang="cs-CZ" sz="1200" b="1" i="0" u="sng" baseline="0"/>
              <a:t>Normativ mzdových prostředků (MP) v jednotlivých krajích v roce 2011 v porovnání s rokem 2010</a:t>
            </a:r>
            <a:endParaRPr lang="cs-CZ" sz="120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sng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 sz="1200"/>
          </a:p>
        </c:rich>
      </c:tx>
      <c:layout>
        <c:manualLayout>
          <c:xMode val="edge"/>
          <c:yMode val="edge"/>
          <c:x val="0.23405327399926296"/>
          <c:y val="7.9010737606157126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'18'!$A$8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'18'!$B$15:$P$15</c:f>
              <c:numCache>
                <c:formatCode>#,##0</c:formatCode>
                <c:ptCount val="15"/>
                <c:pt idx="0">
                  <c:v>32895</c:v>
                </c:pt>
                <c:pt idx="1">
                  <c:v>28521</c:v>
                </c:pt>
                <c:pt idx="2">
                  <c:v>28233</c:v>
                </c:pt>
                <c:pt idx="3">
                  <c:v>28824</c:v>
                </c:pt>
                <c:pt idx="4">
                  <c:v>31964</c:v>
                </c:pt>
                <c:pt idx="5">
                  <c:v>29139</c:v>
                </c:pt>
                <c:pt idx="6">
                  <c:v>0</c:v>
                </c:pt>
                <c:pt idx="7">
                  <c:v>29090</c:v>
                </c:pt>
                <c:pt idx="8">
                  <c:v>28307</c:v>
                </c:pt>
                <c:pt idx="9">
                  <c:v>28583</c:v>
                </c:pt>
                <c:pt idx="10">
                  <c:v>30077</c:v>
                </c:pt>
                <c:pt idx="11">
                  <c:v>27905</c:v>
                </c:pt>
                <c:pt idx="12">
                  <c:v>29054</c:v>
                </c:pt>
                <c:pt idx="13">
                  <c:v>32544</c:v>
                </c:pt>
                <c:pt idx="14">
                  <c:v>29626</c:v>
                </c:pt>
              </c:numCache>
            </c:numRef>
          </c:val>
        </c:ser>
        <c:dLbls>
          <c:showVal val="1"/>
        </c:dLbls>
        <c:gapWidth val="60"/>
        <c:axId val="86081536"/>
        <c:axId val="86083456"/>
      </c:barChart>
      <c:lineChart>
        <c:grouping val="standard"/>
        <c:ser>
          <c:idx val="0"/>
          <c:order val="1"/>
          <c:tx>
            <c:strRef>
              <c:f>'18'!$A$16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2.2068096934202662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layout>
                <c:manualLayout>
                  <c:x val="0"/>
                  <c:y val="-7.3560323114008905E-3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'18'!$B$23:$P$23</c:f>
              <c:numCache>
                <c:formatCode>#,##0</c:formatCode>
                <c:ptCount val="15"/>
                <c:pt idx="0">
                  <c:v>37483</c:v>
                </c:pt>
                <c:pt idx="1">
                  <c:v>29422</c:v>
                </c:pt>
                <c:pt idx="2">
                  <c:v>28437</c:v>
                </c:pt>
                <c:pt idx="3">
                  <c:v>29359</c:v>
                </c:pt>
                <c:pt idx="4">
                  <c:v>32437</c:v>
                </c:pt>
                <c:pt idx="5">
                  <c:v>29433</c:v>
                </c:pt>
                <c:pt idx="6">
                  <c:v>0</c:v>
                </c:pt>
                <c:pt idx="7">
                  <c:v>29746</c:v>
                </c:pt>
                <c:pt idx="8">
                  <c:v>28804</c:v>
                </c:pt>
                <c:pt idx="9">
                  <c:v>28804</c:v>
                </c:pt>
                <c:pt idx="10">
                  <c:v>28227</c:v>
                </c:pt>
                <c:pt idx="11">
                  <c:v>28585</c:v>
                </c:pt>
                <c:pt idx="12">
                  <c:v>28361</c:v>
                </c:pt>
                <c:pt idx="13">
                  <c:v>31839</c:v>
                </c:pt>
                <c:pt idx="14">
                  <c:v>30072</c:v>
                </c:pt>
              </c:numCache>
            </c:numRef>
          </c:val>
        </c:ser>
        <c:dLbls>
          <c:showVal val="1"/>
        </c:dLbls>
        <c:marker val="1"/>
        <c:axId val="86081536"/>
        <c:axId val="86083456"/>
      </c:lineChart>
      <c:catAx>
        <c:axId val="86081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8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6083456"/>
        <c:crossesAt val="0"/>
        <c:lblAlgn val="ctr"/>
        <c:lblOffset val="100"/>
        <c:tickLblSkip val="1"/>
        <c:tickMarkSkip val="1"/>
      </c:catAx>
      <c:valAx>
        <c:axId val="86083456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26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6081536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Informatika v ekonomice 63-41-M/040</a:t>
            </a:r>
            <a:br>
              <a:rPr lang="cs-CZ" sz="1200" b="1" i="0" u="sng" strike="noStrike" baseline="0"/>
            </a:br>
            <a:r>
              <a:rPr lang="cs-CZ" sz="1200" b="1" i="0" u="sng" strike="noStrike" baseline="0"/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'18'!$A$13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'18'!$B$13:$P$13</c:f>
              <c:numCache>
                <c:formatCode>#,##0</c:formatCode>
                <c:ptCount val="15"/>
                <c:pt idx="0">
                  <c:v>27487</c:v>
                </c:pt>
                <c:pt idx="1">
                  <c:v>25028</c:v>
                </c:pt>
                <c:pt idx="2">
                  <c:v>25037</c:v>
                </c:pt>
                <c:pt idx="3">
                  <c:v>24890</c:v>
                </c:pt>
                <c:pt idx="4">
                  <c:v>27904</c:v>
                </c:pt>
                <c:pt idx="5">
                  <c:v>25377</c:v>
                </c:pt>
                <c:pt idx="6">
                  <c:v>0</c:v>
                </c:pt>
                <c:pt idx="7">
                  <c:v>25568</c:v>
                </c:pt>
                <c:pt idx="8">
                  <c:v>24765</c:v>
                </c:pt>
                <c:pt idx="9">
                  <c:v>24722</c:v>
                </c:pt>
                <c:pt idx="10">
                  <c:v>26366</c:v>
                </c:pt>
                <c:pt idx="11">
                  <c:v>24579</c:v>
                </c:pt>
                <c:pt idx="12">
                  <c:v>25776</c:v>
                </c:pt>
                <c:pt idx="13">
                  <c:v>28191</c:v>
                </c:pt>
                <c:pt idx="14">
                  <c:v>25822</c:v>
                </c:pt>
              </c:numCache>
            </c:numRef>
          </c:val>
        </c:ser>
        <c:gapWidth val="60"/>
        <c:axId val="86512384"/>
        <c:axId val="86514304"/>
      </c:barChart>
      <c:lineChart>
        <c:grouping val="standard"/>
        <c:ser>
          <c:idx val="1"/>
          <c:order val="1"/>
          <c:tx>
            <c:strRef>
              <c:f>'18'!$A$16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10"/>
              <c:layout>
                <c:manualLayout>
                  <c:x val="0"/>
                  <c:y val="-2.1021022828499755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'18'!$B$21:$P$21</c:f>
              <c:numCache>
                <c:formatCode>#,##0</c:formatCode>
                <c:ptCount val="15"/>
                <c:pt idx="0">
                  <c:v>27487</c:v>
                </c:pt>
                <c:pt idx="1">
                  <c:v>25703</c:v>
                </c:pt>
                <c:pt idx="2">
                  <c:v>25037</c:v>
                </c:pt>
                <c:pt idx="3">
                  <c:v>24988</c:v>
                </c:pt>
                <c:pt idx="4">
                  <c:v>28317</c:v>
                </c:pt>
                <c:pt idx="5">
                  <c:v>25288</c:v>
                </c:pt>
                <c:pt idx="6">
                  <c:v>0</c:v>
                </c:pt>
                <c:pt idx="7">
                  <c:v>26224</c:v>
                </c:pt>
                <c:pt idx="8">
                  <c:v>25071</c:v>
                </c:pt>
                <c:pt idx="9">
                  <c:v>24854</c:v>
                </c:pt>
                <c:pt idx="10">
                  <c:v>24671</c:v>
                </c:pt>
                <c:pt idx="11">
                  <c:v>25473</c:v>
                </c:pt>
                <c:pt idx="12">
                  <c:v>25146</c:v>
                </c:pt>
                <c:pt idx="13">
                  <c:v>28236</c:v>
                </c:pt>
                <c:pt idx="14">
                  <c:v>25884</c:v>
                </c:pt>
              </c:numCache>
            </c:numRef>
          </c:val>
        </c:ser>
        <c:marker val="1"/>
        <c:axId val="86512384"/>
        <c:axId val="86514304"/>
      </c:lineChart>
      <c:catAx>
        <c:axId val="86512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6514304"/>
        <c:crossesAt val="0"/>
        <c:auto val="1"/>
        <c:lblAlgn val="ctr"/>
        <c:lblOffset val="100"/>
      </c:catAx>
      <c:valAx>
        <c:axId val="8651430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651238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38"/>
          <c:y val="0.31927055360854617"/>
          <c:w val="5.4133301736736028E-2"/>
          <c:h val="3.260115606936441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Informatika v ekonomice 63-41-M/040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'18'!$A$14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'18'!$B$14:$P$14</c:f>
              <c:numCache>
                <c:formatCode>#,##0</c:formatCode>
                <c:ptCount val="15"/>
                <c:pt idx="0">
                  <c:v>5408</c:v>
                </c:pt>
                <c:pt idx="1">
                  <c:v>3493</c:v>
                </c:pt>
                <c:pt idx="2">
                  <c:v>3196</c:v>
                </c:pt>
                <c:pt idx="3">
                  <c:v>3934</c:v>
                </c:pt>
                <c:pt idx="4">
                  <c:v>4060</c:v>
                </c:pt>
                <c:pt idx="5">
                  <c:v>3762</c:v>
                </c:pt>
                <c:pt idx="6">
                  <c:v>0</c:v>
                </c:pt>
                <c:pt idx="7">
                  <c:v>3522</c:v>
                </c:pt>
                <c:pt idx="8">
                  <c:v>3542</c:v>
                </c:pt>
                <c:pt idx="9">
                  <c:v>3861</c:v>
                </c:pt>
                <c:pt idx="10">
                  <c:v>3711</c:v>
                </c:pt>
                <c:pt idx="11">
                  <c:v>3326</c:v>
                </c:pt>
                <c:pt idx="12">
                  <c:v>3278</c:v>
                </c:pt>
                <c:pt idx="13">
                  <c:v>4353</c:v>
                </c:pt>
                <c:pt idx="14">
                  <c:v>3804</c:v>
                </c:pt>
              </c:numCache>
            </c:numRef>
          </c:val>
        </c:ser>
        <c:gapWidth val="60"/>
        <c:axId val="86705664"/>
        <c:axId val="86707584"/>
      </c:barChart>
      <c:lineChart>
        <c:grouping val="standard"/>
        <c:ser>
          <c:idx val="1"/>
          <c:order val="1"/>
          <c:tx>
            <c:strRef>
              <c:f>'18'!$A$16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'18'!$B$22:$P$22</c:f>
              <c:numCache>
                <c:formatCode>#,##0</c:formatCode>
                <c:ptCount val="15"/>
                <c:pt idx="0">
                  <c:v>9996</c:v>
                </c:pt>
                <c:pt idx="1">
                  <c:v>3719</c:v>
                </c:pt>
                <c:pt idx="2">
                  <c:v>3400</c:v>
                </c:pt>
                <c:pt idx="3">
                  <c:v>4371</c:v>
                </c:pt>
                <c:pt idx="4">
                  <c:v>4120</c:v>
                </c:pt>
                <c:pt idx="5">
                  <c:v>4145</c:v>
                </c:pt>
                <c:pt idx="6">
                  <c:v>0</c:v>
                </c:pt>
                <c:pt idx="7">
                  <c:v>3522</c:v>
                </c:pt>
                <c:pt idx="8">
                  <c:v>3733</c:v>
                </c:pt>
                <c:pt idx="9">
                  <c:v>3950</c:v>
                </c:pt>
                <c:pt idx="10">
                  <c:v>3556</c:v>
                </c:pt>
                <c:pt idx="11">
                  <c:v>3112</c:v>
                </c:pt>
                <c:pt idx="12">
                  <c:v>3215</c:v>
                </c:pt>
                <c:pt idx="13">
                  <c:v>3603</c:v>
                </c:pt>
                <c:pt idx="14">
                  <c:v>4188</c:v>
                </c:pt>
              </c:numCache>
            </c:numRef>
          </c:val>
        </c:ser>
        <c:marker val="1"/>
        <c:axId val="86705664"/>
        <c:axId val="86707584"/>
      </c:lineChart>
      <c:catAx>
        <c:axId val="86705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6707584"/>
        <c:crossesAt val="0"/>
        <c:auto val="1"/>
        <c:lblAlgn val="ctr"/>
        <c:lblOffset val="100"/>
      </c:catAx>
      <c:valAx>
        <c:axId val="8670758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670566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38"/>
          <c:y val="0.31927055360854617"/>
          <c:w val="5.4133301736736028E-2"/>
          <c:h val="3.260115606936441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Hotelnictví a turismus 65-42-M/004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'19'!$A$8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'19'!$B$15:$P$15</c:f>
              <c:numCache>
                <c:formatCode>#,##0</c:formatCode>
                <c:ptCount val="15"/>
                <c:pt idx="0">
                  <c:v>31819</c:v>
                </c:pt>
                <c:pt idx="1">
                  <c:v>31027</c:v>
                </c:pt>
                <c:pt idx="2">
                  <c:v>31256</c:v>
                </c:pt>
                <c:pt idx="3">
                  <c:v>28288</c:v>
                </c:pt>
                <c:pt idx="4">
                  <c:v>32080</c:v>
                </c:pt>
                <c:pt idx="5">
                  <c:v>33851</c:v>
                </c:pt>
                <c:pt idx="6">
                  <c:v>29277</c:v>
                </c:pt>
                <c:pt idx="7">
                  <c:v>29728</c:v>
                </c:pt>
                <c:pt idx="8">
                  <c:v>29214</c:v>
                </c:pt>
                <c:pt idx="9">
                  <c:v>29092</c:v>
                </c:pt>
                <c:pt idx="10">
                  <c:v>30939</c:v>
                </c:pt>
                <c:pt idx="11">
                  <c:v>32788</c:v>
                </c:pt>
                <c:pt idx="12">
                  <c:v>24731</c:v>
                </c:pt>
                <c:pt idx="13">
                  <c:v>31871</c:v>
                </c:pt>
                <c:pt idx="14">
                  <c:v>30426</c:v>
                </c:pt>
              </c:numCache>
            </c:numRef>
          </c:val>
        </c:ser>
        <c:dLbls>
          <c:showVal val="1"/>
        </c:dLbls>
        <c:gapWidth val="60"/>
        <c:axId val="87153280"/>
        <c:axId val="87241472"/>
      </c:barChart>
      <c:lineChart>
        <c:grouping val="standard"/>
        <c:ser>
          <c:idx val="0"/>
          <c:order val="1"/>
          <c:tx>
            <c:strRef>
              <c:f>'19'!$A$16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0474341298707765E-4"/>
                  <c:y val="-2.7952922783323387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'19'!$B$23:$P$23</c:f>
              <c:numCache>
                <c:formatCode>#,##0</c:formatCode>
                <c:ptCount val="15"/>
                <c:pt idx="0">
                  <c:v>29944</c:v>
                </c:pt>
                <c:pt idx="1">
                  <c:v>32036</c:v>
                </c:pt>
                <c:pt idx="2">
                  <c:v>31505</c:v>
                </c:pt>
                <c:pt idx="3">
                  <c:v>28821</c:v>
                </c:pt>
                <c:pt idx="4">
                  <c:v>32225</c:v>
                </c:pt>
                <c:pt idx="5">
                  <c:v>34249</c:v>
                </c:pt>
                <c:pt idx="6">
                  <c:v>29829</c:v>
                </c:pt>
                <c:pt idx="7">
                  <c:v>30374</c:v>
                </c:pt>
                <c:pt idx="8">
                  <c:v>29782</c:v>
                </c:pt>
                <c:pt idx="9">
                  <c:v>30280</c:v>
                </c:pt>
                <c:pt idx="10">
                  <c:v>31256</c:v>
                </c:pt>
                <c:pt idx="11">
                  <c:v>33528</c:v>
                </c:pt>
                <c:pt idx="12">
                  <c:v>29878</c:v>
                </c:pt>
                <c:pt idx="13">
                  <c:v>32374</c:v>
                </c:pt>
                <c:pt idx="14">
                  <c:v>31149</c:v>
                </c:pt>
              </c:numCache>
            </c:numRef>
          </c:val>
        </c:ser>
        <c:dLbls>
          <c:showVal val="1"/>
        </c:dLbls>
        <c:marker val="1"/>
        <c:axId val="87153280"/>
        <c:axId val="87241472"/>
      </c:lineChart>
      <c:catAx>
        <c:axId val="87153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9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7241472"/>
        <c:crossesAt val="0"/>
        <c:lblAlgn val="ctr"/>
        <c:lblOffset val="100"/>
        <c:tickLblSkip val="1"/>
        <c:tickMarkSkip val="1"/>
      </c:catAx>
      <c:valAx>
        <c:axId val="87241472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7153280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Hotelnictví a turismus 65-42-M/004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'19'!$A$13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'19'!$B$13:$P$13</c:f>
              <c:numCache>
                <c:formatCode>#,##0</c:formatCode>
                <c:ptCount val="15"/>
                <c:pt idx="0">
                  <c:v>27733</c:v>
                </c:pt>
                <c:pt idx="1">
                  <c:v>26420</c:v>
                </c:pt>
                <c:pt idx="2">
                  <c:v>27350</c:v>
                </c:pt>
                <c:pt idx="3">
                  <c:v>24354</c:v>
                </c:pt>
                <c:pt idx="4">
                  <c:v>27025</c:v>
                </c:pt>
                <c:pt idx="5">
                  <c:v>28951</c:v>
                </c:pt>
                <c:pt idx="6">
                  <c:v>25150</c:v>
                </c:pt>
                <c:pt idx="7">
                  <c:v>25216</c:v>
                </c:pt>
                <c:pt idx="8">
                  <c:v>24236</c:v>
                </c:pt>
                <c:pt idx="9">
                  <c:v>25231</c:v>
                </c:pt>
                <c:pt idx="10">
                  <c:v>26865</c:v>
                </c:pt>
                <c:pt idx="11">
                  <c:v>28298</c:v>
                </c:pt>
                <c:pt idx="12">
                  <c:v>21125</c:v>
                </c:pt>
                <c:pt idx="13">
                  <c:v>27518</c:v>
                </c:pt>
                <c:pt idx="14">
                  <c:v>26105</c:v>
                </c:pt>
              </c:numCache>
            </c:numRef>
          </c:val>
        </c:ser>
        <c:gapWidth val="60"/>
        <c:axId val="87092608"/>
        <c:axId val="87275008"/>
      </c:barChart>
      <c:lineChart>
        <c:grouping val="standard"/>
        <c:ser>
          <c:idx val="1"/>
          <c:order val="1"/>
          <c:tx>
            <c:strRef>
              <c:f>'19'!$A$16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'19'!$B$21:$P$21</c:f>
              <c:numCache>
                <c:formatCode>#,##0</c:formatCode>
                <c:ptCount val="15"/>
                <c:pt idx="0">
                  <c:v>24078</c:v>
                </c:pt>
                <c:pt idx="1">
                  <c:v>27132</c:v>
                </c:pt>
                <c:pt idx="2">
                  <c:v>27350</c:v>
                </c:pt>
                <c:pt idx="3">
                  <c:v>24450</c:v>
                </c:pt>
                <c:pt idx="4">
                  <c:v>26912</c:v>
                </c:pt>
                <c:pt idx="5">
                  <c:v>28850</c:v>
                </c:pt>
                <c:pt idx="6">
                  <c:v>25715</c:v>
                </c:pt>
                <c:pt idx="7">
                  <c:v>25862</c:v>
                </c:pt>
                <c:pt idx="8">
                  <c:v>24535</c:v>
                </c:pt>
                <c:pt idx="9">
                  <c:v>25368</c:v>
                </c:pt>
                <c:pt idx="10">
                  <c:v>27353</c:v>
                </c:pt>
                <c:pt idx="11">
                  <c:v>29326</c:v>
                </c:pt>
                <c:pt idx="12">
                  <c:v>25102</c:v>
                </c:pt>
                <c:pt idx="13">
                  <c:v>27563</c:v>
                </c:pt>
                <c:pt idx="14">
                  <c:v>26400</c:v>
                </c:pt>
              </c:numCache>
            </c:numRef>
          </c:val>
        </c:ser>
        <c:marker val="1"/>
        <c:axId val="87092608"/>
        <c:axId val="87275008"/>
      </c:lineChart>
      <c:catAx>
        <c:axId val="87092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7275008"/>
        <c:crossesAt val="0"/>
        <c:auto val="1"/>
        <c:lblAlgn val="ctr"/>
        <c:lblOffset val="100"/>
      </c:catAx>
      <c:valAx>
        <c:axId val="8727500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709260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Hotelnictví a turismus 65-42-M/004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'19'!$A$14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'19'!$B$14:$P$14</c:f>
              <c:numCache>
                <c:formatCode>#,##0</c:formatCode>
                <c:ptCount val="15"/>
                <c:pt idx="0">
                  <c:v>4086</c:v>
                </c:pt>
                <c:pt idx="1">
                  <c:v>4607</c:v>
                </c:pt>
                <c:pt idx="2">
                  <c:v>3906</c:v>
                </c:pt>
                <c:pt idx="3">
                  <c:v>3934</c:v>
                </c:pt>
                <c:pt idx="4">
                  <c:v>5055</c:v>
                </c:pt>
                <c:pt idx="5">
                  <c:v>4900</c:v>
                </c:pt>
                <c:pt idx="6">
                  <c:v>4127</c:v>
                </c:pt>
                <c:pt idx="7">
                  <c:v>4512</c:v>
                </c:pt>
                <c:pt idx="8">
                  <c:v>4978</c:v>
                </c:pt>
                <c:pt idx="9">
                  <c:v>3861</c:v>
                </c:pt>
                <c:pt idx="10">
                  <c:v>4074</c:v>
                </c:pt>
                <c:pt idx="11">
                  <c:v>4490</c:v>
                </c:pt>
                <c:pt idx="12">
                  <c:v>3606</c:v>
                </c:pt>
                <c:pt idx="13">
                  <c:v>4353</c:v>
                </c:pt>
                <c:pt idx="14">
                  <c:v>4321</c:v>
                </c:pt>
              </c:numCache>
            </c:numRef>
          </c:val>
        </c:ser>
        <c:gapWidth val="60"/>
        <c:axId val="87355392"/>
        <c:axId val="87357312"/>
      </c:barChart>
      <c:lineChart>
        <c:grouping val="standard"/>
        <c:ser>
          <c:idx val="1"/>
          <c:order val="1"/>
          <c:tx>
            <c:strRef>
              <c:f>'19'!$A$16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'19'!$B$22:$P$22</c:f>
              <c:numCache>
                <c:formatCode>#,##0</c:formatCode>
                <c:ptCount val="15"/>
                <c:pt idx="0">
                  <c:v>5866</c:v>
                </c:pt>
                <c:pt idx="1">
                  <c:v>4904</c:v>
                </c:pt>
                <c:pt idx="2">
                  <c:v>4155</c:v>
                </c:pt>
                <c:pt idx="3">
                  <c:v>4371</c:v>
                </c:pt>
                <c:pt idx="4">
                  <c:v>5313</c:v>
                </c:pt>
                <c:pt idx="5">
                  <c:v>5399</c:v>
                </c:pt>
                <c:pt idx="6">
                  <c:v>4114</c:v>
                </c:pt>
                <c:pt idx="7">
                  <c:v>4512</c:v>
                </c:pt>
                <c:pt idx="8">
                  <c:v>5247</c:v>
                </c:pt>
                <c:pt idx="9">
                  <c:v>4912</c:v>
                </c:pt>
                <c:pt idx="10">
                  <c:v>3903</c:v>
                </c:pt>
                <c:pt idx="11">
                  <c:v>4202</c:v>
                </c:pt>
                <c:pt idx="12">
                  <c:v>4776</c:v>
                </c:pt>
                <c:pt idx="13">
                  <c:v>4811</c:v>
                </c:pt>
                <c:pt idx="14">
                  <c:v>4749</c:v>
                </c:pt>
              </c:numCache>
            </c:numRef>
          </c:val>
        </c:ser>
        <c:marker val="1"/>
        <c:axId val="87355392"/>
        <c:axId val="87357312"/>
      </c:lineChart>
      <c:catAx>
        <c:axId val="87355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7357312"/>
        <c:crossesAt val="0"/>
        <c:auto val="1"/>
        <c:lblAlgn val="ctr"/>
        <c:lblOffset val="100"/>
      </c:catAx>
      <c:valAx>
        <c:axId val="8735731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735539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Hotelnictví 65-42-M/01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'20'!$A$8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'20'!$B$15:$P$15</c:f>
              <c:numCache>
                <c:formatCode>#,##0</c:formatCode>
                <c:ptCount val="15"/>
                <c:pt idx="0">
                  <c:v>32323</c:v>
                </c:pt>
                <c:pt idx="1">
                  <c:v>32276</c:v>
                </c:pt>
                <c:pt idx="2">
                  <c:v>0</c:v>
                </c:pt>
                <c:pt idx="3">
                  <c:v>33243</c:v>
                </c:pt>
                <c:pt idx="4">
                  <c:v>32762</c:v>
                </c:pt>
                <c:pt idx="5">
                  <c:v>33996</c:v>
                </c:pt>
                <c:pt idx="6">
                  <c:v>30710</c:v>
                </c:pt>
                <c:pt idx="7">
                  <c:v>30698</c:v>
                </c:pt>
                <c:pt idx="8">
                  <c:v>32912</c:v>
                </c:pt>
                <c:pt idx="9">
                  <c:v>29092</c:v>
                </c:pt>
                <c:pt idx="10">
                  <c:v>31392</c:v>
                </c:pt>
                <c:pt idx="11">
                  <c:v>31850</c:v>
                </c:pt>
                <c:pt idx="12">
                  <c:v>27416</c:v>
                </c:pt>
                <c:pt idx="13">
                  <c:v>31871</c:v>
                </c:pt>
                <c:pt idx="14">
                  <c:v>31580</c:v>
                </c:pt>
              </c:numCache>
            </c:numRef>
          </c:val>
        </c:ser>
        <c:dLbls>
          <c:showVal val="1"/>
        </c:dLbls>
        <c:gapWidth val="60"/>
        <c:axId val="87803008"/>
        <c:axId val="87804928"/>
      </c:barChart>
      <c:lineChart>
        <c:grouping val="standard"/>
        <c:ser>
          <c:idx val="0"/>
          <c:order val="1"/>
          <c:tx>
            <c:strRef>
              <c:f>'20'!$A$16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'20'!$B$23:$P$23</c:f>
              <c:numCache>
                <c:formatCode>#,##0</c:formatCode>
                <c:ptCount val="15"/>
                <c:pt idx="0">
                  <c:v>29944</c:v>
                </c:pt>
                <c:pt idx="1">
                  <c:v>33319</c:v>
                </c:pt>
                <c:pt idx="2">
                  <c:v>0</c:v>
                </c:pt>
                <c:pt idx="3">
                  <c:v>33795</c:v>
                </c:pt>
                <c:pt idx="4">
                  <c:v>30907</c:v>
                </c:pt>
                <c:pt idx="5">
                  <c:v>34394</c:v>
                </c:pt>
                <c:pt idx="6">
                  <c:v>30588</c:v>
                </c:pt>
                <c:pt idx="7">
                  <c:v>31108</c:v>
                </c:pt>
                <c:pt idx="8">
                  <c:v>33526</c:v>
                </c:pt>
                <c:pt idx="9">
                  <c:v>30280</c:v>
                </c:pt>
                <c:pt idx="10">
                  <c:v>31250</c:v>
                </c:pt>
                <c:pt idx="11">
                  <c:v>32557</c:v>
                </c:pt>
                <c:pt idx="12">
                  <c:v>29878</c:v>
                </c:pt>
                <c:pt idx="13">
                  <c:v>32374</c:v>
                </c:pt>
                <c:pt idx="14">
                  <c:v>31840</c:v>
                </c:pt>
              </c:numCache>
            </c:numRef>
          </c:val>
        </c:ser>
        <c:dLbls>
          <c:showVal val="1"/>
        </c:dLbls>
        <c:marker val="1"/>
        <c:axId val="87803008"/>
        <c:axId val="87804928"/>
      </c:lineChart>
      <c:catAx>
        <c:axId val="87803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9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7804928"/>
        <c:crossesAt val="0"/>
        <c:lblAlgn val="ctr"/>
        <c:lblOffset val="100"/>
        <c:tickLblSkip val="1"/>
        <c:tickMarkSkip val="1"/>
      </c:catAx>
      <c:valAx>
        <c:axId val="87804928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7803008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Hotelnictví 65-42-M/01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'20'!$A$13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'20'!$B$13:$P$13</c:f>
              <c:numCache>
                <c:formatCode>#,##0</c:formatCode>
                <c:ptCount val="15"/>
                <c:pt idx="0">
                  <c:v>28237</c:v>
                </c:pt>
                <c:pt idx="1">
                  <c:v>27669</c:v>
                </c:pt>
                <c:pt idx="2">
                  <c:v>0</c:v>
                </c:pt>
                <c:pt idx="3">
                  <c:v>29309</c:v>
                </c:pt>
                <c:pt idx="4">
                  <c:v>27561</c:v>
                </c:pt>
                <c:pt idx="5">
                  <c:v>29096</c:v>
                </c:pt>
                <c:pt idx="6">
                  <c:v>26583</c:v>
                </c:pt>
                <c:pt idx="7">
                  <c:v>26186</c:v>
                </c:pt>
                <c:pt idx="8">
                  <c:v>27934</c:v>
                </c:pt>
                <c:pt idx="9">
                  <c:v>25231</c:v>
                </c:pt>
                <c:pt idx="10">
                  <c:v>27318</c:v>
                </c:pt>
                <c:pt idx="11">
                  <c:v>27360</c:v>
                </c:pt>
                <c:pt idx="12">
                  <c:v>23810</c:v>
                </c:pt>
                <c:pt idx="13">
                  <c:v>27518</c:v>
                </c:pt>
                <c:pt idx="14">
                  <c:v>27216</c:v>
                </c:pt>
              </c:numCache>
            </c:numRef>
          </c:val>
        </c:ser>
        <c:gapWidth val="60"/>
        <c:axId val="87672704"/>
        <c:axId val="87928832"/>
      </c:barChart>
      <c:lineChart>
        <c:grouping val="standard"/>
        <c:ser>
          <c:idx val="1"/>
          <c:order val="1"/>
          <c:tx>
            <c:strRef>
              <c:f>'20'!$A$16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0"/>
                  <c:y val="-2.4843026979136072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'20'!$B$21:$P$21</c:f>
              <c:numCache>
                <c:formatCode>#,##0</c:formatCode>
                <c:ptCount val="15"/>
                <c:pt idx="0">
                  <c:v>24078</c:v>
                </c:pt>
                <c:pt idx="1">
                  <c:v>28415</c:v>
                </c:pt>
                <c:pt idx="2">
                  <c:v>0</c:v>
                </c:pt>
                <c:pt idx="3">
                  <c:v>29424</c:v>
                </c:pt>
                <c:pt idx="4">
                  <c:v>25594</c:v>
                </c:pt>
                <c:pt idx="5">
                  <c:v>28995</c:v>
                </c:pt>
                <c:pt idx="6">
                  <c:v>26474</c:v>
                </c:pt>
                <c:pt idx="7">
                  <c:v>26596</c:v>
                </c:pt>
                <c:pt idx="8">
                  <c:v>28279</c:v>
                </c:pt>
                <c:pt idx="9">
                  <c:v>25368</c:v>
                </c:pt>
                <c:pt idx="10">
                  <c:v>27347</c:v>
                </c:pt>
                <c:pt idx="11">
                  <c:v>28355</c:v>
                </c:pt>
                <c:pt idx="12">
                  <c:v>25102</c:v>
                </c:pt>
                <c:pt idx="13">
                  <c:v>27563</c:v>
                </c:pt>
                <c:pt idx="14">
                  <c:v>27045</c:v>
                </c:pt>
              </c:numCache>
            </c:numRef>
          </c:val>
        </c:ser>
        <c:marker val="1"/>
        <c:axId val="87672704"/>
        <c:axId val="87928832"/>
      </c:lineChart>
      <c:catAx>
        <c:axId val="87672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7928832"/>
        <c:crossesAt val="0"/>
        <c:auto val="1"/>
        <c:lblAlgn val="ctr"/>
        <c:lblOffset val="100"/>
      </c:catAx>
      <c:valAx>
        <c:axId val="8792883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767270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Strojírenství  23-41-M/001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layout/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'2'!$B$14:$P$14</c:f>
              <c:numCache>
                <c:formatCode>#,##0</c:formatCode>
                <c:ptCount val="15"/>
                <c:pt idx="0">
                  <c:v>10215</c:v>
                </c:pt>
                <c:pt idx="1">
                  <c:v>4530</c:v>
                </c:pt>
                <c:pt idx="2">
                  <c:v>4210</c:v>
                </c:pt>
                <c:pt idx="3">
                  <c:v>3934</c:v>
                </c:pt>
                <c:pt idx="4">
                  <c:v>3708</c:v>
                </c:pt>
                <c:pt idx="5">
                  <c:v>4900</c:v>
                </c:pt>
                <c:pt idx="6">
                  <c:v>4127</c:v>
                </c:pt>
                <c:pt idx="7">
                  <c:v>4658</c:v>
                </c:pt>
                <c:pt idx="8">
                  <c:v>4978</c:v>
                </c:pt>
                <c:pt idx="9">
                  <c:v>4802</c:v>
                </c:pt>
                <c:pt idx="10">
                  <c:v>4477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4821</c:v>
                </c:pt>
              </c:numCache>
            </c:numRef>
          </c:val>
        </c:ser>
        <c:gapWidth val="60"/>
        <c:axId val="61547648"/>
        <c:axId val="61549568"/>
      </c:barChart>
      <c:lineChart>
        <c:grouping val="standard"/>
        <c:ser>
          <c:idx val="1"/>
          <c:order val="1"/>
          <c:tx>
            <c:strRef>
              <c:f>'2'!$A$16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'2'!$B$22:$P$22</c:f>
              <c:numCache>
                <c:formatCode>#,##0</c:formatCode>
                <c:ptCount val="15"/>
                <c:pt idx="0">
                  <c:v>11429</c:v>
                </c:pt>
                <c:pt idx="1">
                  <c:v>4581</c:v>
                </c:pt>
                <c:pt idx="2">
                  <c:v>4479</c:v>
                </c:pt>
                <c:pt idx="3">
                  <c:v>4371</c:v>
                </c:pt>
                <c:pt idx="4">
                  <c:v>4033</c:v>
                </c:pt>
                <c:pt idx="5">
                  <c:v>5399</c:v>
                </c:pt>
                <c:pt idx="6">
                  <c:v>4114</c:v>
                </c:pt>
                <c:pt idx="7">
                  <c:v>4658</c:v>
                </c:pt>
                <c:pt idx="8">
                  <c:v>5247</c:v>
                </c:pt>
                <c:pt idx="9">
                  <c:v>4912</c:v>
                </c:pt>
                <c:pt idx="10">
                  <c:v>4290</c:v>
                </c:pt>
                <c:pt idx="11">
                  <c:v>4669</c:v>
                </c:pt>
                <c:pt idx="12">
                  <c:v>4077</c:v>
                </c:pt>
                <c:pt idx="13">
                  <c:v>4811</c:v>
                </c:pt>
                <c:pt idx="14">
                  <c:v>5076</c:v>
                </c:pt>
              </c:numCache>
            </c:numRef>
          </c:val>
        </c:ser>
        <c:marker val="1"/>
        <c:axId val="61547648"/>
        <c:axId val="61549568"/>
      </c:lineChart>
      <c:catAx>
        <c:axId val="61547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549568"/>
        <c:crossesAt val="0"/>
        <c:auto val="1"/>
        <c:lblAlgn val="ctr"/>
        <c:lblOffset val="100"/>
      </c:catAx>
      <c:valAx>
        <c:axId val="6154956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54764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05"/>
          <c:y val="0.31927055360854517"/>
          <c:w val="5.4133301736735827E-2"/>
          <c:h val="3.260115606936424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Hotelnictví 65-42-M/01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'20'!$A$14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'20'!$B$14:$P$14</c:f>
              <c:numCache>
                <c:formatCode>#,##0</c:formatCode>
                <c:ptCount val="15"/>
                <c:pt idx="0">
                  <c:v>4086</c:v>
                </c:pt>
                <c:pt idx="1">
                  <c:v>4607</c:v>
                </c:pt>
                <c:pt idx="2">
                  <c:v>0</c:v>
                </c:pt>
                <c:pt idx="3">
                  <c:v>3934</c:v>
                </c:pt>
                <c:pt idx="4">
                  <c:v>5201</c:v>
                </c:pt>
                <c:pt idx="5">
                  <c:v>4900</c:v>
                </c:pt>
                <c:pt idx="6">
                  <c:v>4127</c:v>
                </c:pt>
                <c:pt idx="7">
                  <c:v>4512</c:v>
                </c:pt>
                <c:pt idx="8">
                  <c:v>4978</c:v>
                </c:pt>
                <c:pt idx="9">
                  <c:v>3861</c:v>
                </c:pt>
                <c:pt idx="10">
                  <c:v>4074</c:v>
                </c:pt>
                <c:pt idx="11">
                  <c:v>4490</c:v>
                </c:pt>
                <c:pt idx="12">
                  <c:v>3606</c:v>
                </c:pt>
                <c:pt idx="13">
                  <c:v>4353</c:v>
                </c:pt>
                <c:pt idx="14">
                  <c:v>4364</c:v>
                </c:pt>
              </c:numCache>
            </c:numRef>
          </c:val>
        </c:ser>
        <c:gapWidth val="60"/>
        <c:axId val="87972096"/>
        <c:axId val="87990656"/>
      </c:barChart>
      <c:lineChart>
        <c:grouping val="standard"/>
        <c:ser>
          <c:idx val="1"/>
          <c:order val="1"/>
          <c:tx>
            <c:strRef>
              <c:f>'20'!$A$16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'20'!$B$22:$P$22</c:f>
              <c:numCache>
                <c:formatCode>#,##0</c:formatCode>
                <c:ptCount val="15"/>
                <c:pt idx="0">
                  <c:v>5866</c:v>
                </c:pt>
                <c:pt idx="1">
                  <c:v>4904</c:v>
                </c:pt>
                <c:pt idx="2">
                  <c:v>0</c:v>
                </c:pt>
                <c:pt idx="3">
                  <c:v>4371</c:v>
                </c:pt>
                <c:pt idx="4">
                  <c:v>5313</c:v>
                </c:pt>
                <c:pt idx="5">
                  <c:v>5399</c:v>
                </c:pt>
                <c:pt idx="6">
                  <c:v>4114</c:v>
                </c:pt>
                <c:pt idx="7">
                  <c:v>4512</c:v>
                </c:pt>
                <c:pt idx="8">
                  <c:v>5247</c:v>
                </c:pt>
                <c:pt idx="9">
                  <c:v>4912</c:v>
                </c:pt>
                <c:pt idx="10">
                  <c:v>3903</c:v>
                </c:pt>
                <c:pt idx="11">
                  <c:v>4202</c:v>
                </c:pt>
                <c:pt idx="12">
                  <c:v>4776</c:v>
                </c:pt>
                <c:pt idx="13">
                  <c:v>4811</c:v>
                </c:pt>
                <c:pt idx="14">
                  <c:v>4795</c:v>
                </c:pt>
              </c:numCache>
            </c:numRef>
          </c:val>
        </c:ser>
        <c:marker val="1"/>
        <c:axId val="87972096"/>
        <c:axId val="87990656"/>
      </c:lineChart>
      <c:catAx>
        <c:axId val="87972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7990656"/>
        <c:crossesAt val="0"/>
        <c:auto val="1"/>
        <c:lblAlgn val="ctr"/>
        <c:lblOffset val="100"/>
      </c:catAx>
      <c:valAx>
        <c:axId val="8799065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797209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Veřejnosprávní činnost 68-43-M/001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33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'21'!$A$8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'21'!$B$15:$P$15</c:f>
              <c:numCache>
                <c:formatCode>#,##0</c:formatCode>
                <c:ptCount val="15"/>
                <c:pt idx="0">
                  <c:v>25848</c:v>
                </c:pt>
                <c:pt idx="1">
                  <c:v>28521</c:v>
                </c:pt>
                <c:pt idx="2">
                  <c:v>25994</c:v>
                </c:pt>
                <c:pt idx="3">
                  <c:v>27176</c:v>
                </c:pt>
                <c:pt idx="4">
                  <c:v>28795</c:v>
                </c:pt>
                <c:pt idx="5">
                  <c:v>27114</c:v>
                </c:pt>
                <c:pt idx="6">
                  <c:v>0</c:v>
                </c:pt>
                <c:pt idx="7">
                  <c:v>27092</c:v>
                </c:pt>
                <c:pt idx="8">
                  <c:v>26747</c:v>
                </c:pt>
                <c:pt idx="9">
                  <c:v>27439</c:v>
                </c:pt>
                <c:pt idx="10">
                  <c:v>31138</c:v>
                </c:pt>
                <c:pt idx="11">
                  <c:v>26892</c:v>
                </c:pt>
                <c:pt idx="12">
                  <c:v>25228</c:v>
                </c:pt>
                <c:pt idx="13">
                  <c:v>28223</c:v>
                </c:pt>
                <c:pt idx="14">
                  <c:v>27401</c:v>
                </c:pt>
              </c:numCache>
            </c:numRef>
          </c:val>
        </c:ser>
        <c:dLbls>
          <c:showVal val="1"/>
        </c:dLbls>
        <c:gapWidth val="60"/>
        <c:axId val="89046016"/>
        <c:axId val="89060480"/>
      </c:barChart>
      <c:lineChart>
        <c:grouping val="standard"/>
        <c:ser>
          <c:idx val="0"/>
          <c:order val="1"/>
          <c:tx>
            <c:strRef>
              <c:f>'21'!$A$16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'21'!$B$23:$P$23</c:f>
              <c:numCache>
                <c:formatCode>#,##0</c:formatCode>
                <c:ptCount val="15"/>
                <c:pt idx="0">
                  <c:v>26264</c:v>
                </c:pt>
                <c:pt idx="1">
                  <c:v>28373</c:v>
                </c:pt>
                <c:pt idx="2">
                  <c:v>26193</c:v>
                </c:pt>
                <c:pt idx="3">
                  <c:v>27704</c:v>
                </c:pt>
                <c:pt idx="4">
                  <c:v>28835</c:v>
                </c:pt>
                <c:pt idx="5">
                  <c:v>27416</c:v>
                </c:pt>
                <c:pt idx="6">
                  <c:v>0</c:v>
                </c:pt>
                <c:pt idx="7">
                  <c:v>27696</c:v>
                </c:pt>
                <c:pt idx="8">
                  <c:v>27225</c:v>
                </c:pt>
                <c:pt idx="9">
                  <c:v>27646</c:v>
                </c:pt>
                <c:pt idx="10">
                  <c:v>28995</c:v>
                </c:pt>
                <c:pt idx="11">
                  <c:v>27535</c:v>
                </c:pt>
                <c:pt idx="12">
                  <c:v>26622</c:v>
                </c:pt>
                <c:pt idx="13">
                  <c:v>28720</c:v>
                </c:pt>
                <c:pt idx="14">
                  <c:v>27632</c:v>
                </c:pt>
              </c:numCache>
            </c:numRef>
          </c:val>
        </c:ser>
        <c:dLbls>
          <c:showVal val="1"/>
        </c:dLbls>
        <c:marker val="1"/>
        <c:axId val="89046016"/>
        <c:axId val="89060480"/>
      </c:lineChart>
      <c:catAx>
        <c:axId val="89046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808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9060480"/>
        <c:crossesAt val="0"/>
        <c:lblAlgn val="ctr"/>
        <c:lblOffset val="100"/>
        <c:tickLblSkip val="1"/>
        <c:tickMarkSkip val="1"/>
      </c:catAx>
      <c:valAx>
        <c:axId val="89060480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9046016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Veřejnosprávní činnost 68-43-M/001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'21'!$A$13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'21'!$B$13:$P$13</c:f>
              <c:numCache>
                <c:formatCode>#,##0</c:formatCode>
                <c:ptCount val="15"/>
                <c:pt idx="0">
                  <c:v>22346</c:v>
                </c:pt>
                <c:pt idx="1">
                  <c:v>25028</c:v>
                </c:pt>
                <c:pt idx="2">
                  <c:v>22885</c:v>
                </c:pt>
                <c:pt idx="3">
                  <c:v>23242</c:v>
                </c:pt>
                <c:pt idx="4">
                  <c:v>24608</c:v>
                </c:pt>
                <c:pt idx="5">
                  <c:v>23352</c:v>
                </c:pt>
                <c:pt idx="6">
                  <c:v>0</c:v>
                </c:pt>
                <c:pt idx="7">
                  <c:v>23570</c:v>
                </c:pt>
                <c:pt idx="8">
                  <c:v>23205</c:v>
                </c:pt>
                <c:pt idx="9">
                  <c:v>23578</c:v>
                </c:pt>
                <c:pt idx="10">
                  <c:v>27095</c:v>
                </c:pt>
                <c:pt idx="11">
                  <c:v>23566</c:v>
                </c:pt>
                <c:pt idx="12">
                  <c:v>21950</c:v>
                </c:pt>
                <c:pt idx="13">
                  <c:v>23870</c:v>
                </c:pt>
                <c:pt idx="14">
                  <c:v>23715</c:v>
                </c:pt>
              </c:numCache>
            </c:numRef>
          </c:val>
        </c:ser>
        <c:gapWidth val="60"/>
        <c:axId val="89096192"/>
        <c:axId val="89098112"/>
      </c:barChart>
      <c:lineChart>
        <c:grouping val="standard"/>
        <c:ser>
          <c:idx val="1"/>
          <c:order val="1"/>
          <c:tx>
            <c:strRef>
              <c:f>'21'!$A$16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'21'!$B$21:$P$21</c:f>
              <c:numCache>
                <c:formatCode>#,##0</c:formatCode>
                <c:ptCount val="15"/>
                <c:pt idx="0">
                  <c:v>22346</c:v>
                </c:pt>
                <c:pt idx="1">
                  <c:v>24654</c:v>
                </c:pt>
                <c:pt idx="2">
                  <c:v>22885</c:v>
                </c:pt>
                <c:pt idx="3">
                  <c:v>23333</c:v>
                </c:pt>
                <c:pt idx="4">
                  <c:v>24709</c:v>
                </c:pt>
                <c:pt idx="5">
                  <c:v>23271</c:v>
                </c:pt>
                <c:pt idx="6">
                  <c:v>0</c:v>
                </c:pt>
                <c:pt idx="7">
                  <c:v>24174</c:v>
                </c:pt>
                <c:pt idx="8">
                  <c:v>23492</c:v>
                </c:pt>
                <c:pt idx="9">
                  <c:v>23696</c:v>
                </c:pt>
                <c:pt idx="10">
                  <c:v>25120</c:v>
                </c:pt>
                <c:pt idx="11">
                  <c:v>24423</c:v>
                </c:pt>
                <c:pt idx="12">
                  <c:v>23407</c:v>
                </c:pt>
                <c:pt idx="13">
                  <c:v>23909</c:v>
                </c:pt>
                <c:pt idx="14">
                  <c:v>23801</c:v>
                </c:pt>
              </c:numCache>
            </c:numRef>
          </c:val>
        </c:ser>
        <c:marker val="1"/>
        <c:axId val="89096192"/>
        <c:axId val="89098112"/>
      </c:lineChart>
      <c:catAx>
        <c:axId val="89096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9098112"/>
        <c:crossesAt val="0"/>
        <c:auto val="1"/>
        <c:lblAlgn val="ctr"/>
        <c:lblOffset val="100"/>
      </c:catAx>
      <c:valAx>
        <c:axId val="8909811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909619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94"/>
          <c:y val="0.31927055360854645"/>
          <c:w val="5.4133301736736097E-2"/>
          <c:h val="3.260115606936445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Veřejnosprávní činnost 68-43-M/001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'21'!$A$14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'21'!$B$14:$P$14</c:f>
              <c:numCache>
                <c:formatCode>#,##0</c:formatCode>
                <c:ptCount val="15"/>
                <c:pt idx="0">
                  <c:v>3502</c:v>
                </c:pt>
                <c:pt idx="1">
                  <c:v>3493</c:v>
                </c:pt>
                <c:pt idx="2">
                  <c:v>3109</c:v>
                </c:pt>
                <c:pt idx="3">
                  <c:v>3934</c:v>
                </c:pt>
                <c:pt idx="4">
                  <c:v>4187</c:v>
                </c:pt>
                <c:pt idx="5">
                  <c:v>3762</c:v>
                </c:pt>
                <c:pt idx="6">
                  <c:v>0</c:v>
                </c:pt>
                <c:pt idx="7">
                  <c:v>3522</c:v>
                </c:pt>
                <c:pt idx="8">
                  <c:v>3542</c:v>
                </c:pt>
                <c:pt idx="9">
                  <c:v>3861</c:v>
                </c:pt>
                <c:pt idx="10">
                  <c:v>4043</c:v>
                </c:pt>
                <c:pt idx="11">
                  <c:v>3326</c:v>
                </c:pt>
                <c:pt idx="12">
                  <c:v>3278</c:v>
                </c:pt>
                <c:pt idx="13">
                  <c:v>4353</c:v>
                </c:pt>
                <c:pt idx="14">
                  <c:v>3686</c:v>
                </c:pt>
              </c:numCache>
            </c:numRef>
          </c:val>
        </c:ser>
        <c:gapWidth val="60"/>
        <c:axId val="89153920"/>
        <c:axId val="89155840"/>
      </c:barChart>
      <c:lineChart>
        <c:grouping val="standard"/>
        <c:ser>
          <c:idx val="1"/>
          <c:order val="1"/>
          <c:tx>
            <c:strRef>
              <c:f>'21'!$A$16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'21'!$B$22:$P$22</c:f>
              <c:numCache>
                <c:formatCode>#,##0</c:formatCode>
                <c:ptCount val="15"/>
                <c:pt idx="0">
                  <c:v>3918</c:v>
                </c:pt>
                <c:pt idx="1">
                  <c:v>3719</c:v>
                </c:pt>
                <c:pt idx="2">
                  <c:v>3308</c:v>
                </c:pt>
                <c:pt idx="3">
                  <c:v>4371</c:v>
                </c:pt>
                <c:pt idx="4">
                  <c:v>4126</c:v>
                </c:pt>
                <c:pt idx="5">
                  <c:v>4145</c:v>
                </c:pt>
                <c:pt idx="6">
                  <c:v>0</c:v>
                </c:pt>
                <c:pt idx="7">
                  <c:v>3522</c:v>
                </c:pt>
                <c:pt idx="8">
                  <c:v>3733</c:v>
                </c:pt>
                <c:pt idx="9">
                  <c:v>3950</c:v>
                </c:pt>
                <c:pt idx="10">
                  <c:v>3875</c:v>
                </c:pt>
                <c:pt idx="11">
                  <c:v>3112</c:v>
                </c:pt>
                <c:pt idx="12">
                  <c:v>3215</c:v>
                </c:pt>
                <c:pt idx="13">
                  <c:v>4811</c:v>
                </c:pt>
                <c:pt idx="14">
                  <c:v>3831</c:v>
                </c:pt>
              </c:numCache>
            </c:numRef>
          </c:val>
        </c:ser>
        <c:marker val="1"/>
        <c:axId val="89153920"/>
        <c:axId val="89155840"/>
      </c:lineChart>
      <c:catAx>
        <c:axId val="89153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9155840"/>
        <c:crossesAt val="0"/>
        <c:auto val="1"/>
        <c:lblAlgn val="ctr"/>
        <c:lblOffset val="100"/>
      </c:catAx>
      <c:valAx>
        <c:axId val="8915584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915392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94"/>
          <c:y val="0.31927055360854645"/>
          <c:w val="5.4133301736736097E-2"/>
          <c:h val="3.260115606936445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Veřejnosprávní činnost 68-43-M/01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0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'22'!$A$8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'22'!$B$15:$P$15</c:f>
              <c:numCache>
                <c:formatCode>#,##0</c:formatCode>
                <c:ptCount val="15"/>
                <c:pt idx="0">
                  <c:v>25309</c:v>
                </c:pt>
                <c:pt idx="1">
                  <c:v>28521</c:v>
                </c:pt>
                <c:pt idx="2">
                  <c:v>0</c:v>
                </c:pt>
                <c:pt idx="3">
                  <c:v>27943</c:v>
                </c:pt>
                <c:pt idx="4">
                  <c:v>28568</c:v>
                </c:pt>
                <c:pt idx="5">
                  <c:v>27516</c:v>
                </c:pt>
                <c:pt idx="6">
                  <c:v>0</c:v>
                </c:pt>
                <c:pt idx="7">
                  <c:v>27092</c:v>
                </c:pt>
                <c:pt idx="8">
                  <c:v>28060</c:v>
                </c:pt>
                <c:pt idx="9">
                  <c:v>27439</c:v>
                </c:pt>
                <c:pt idx="10">
                  <c:v>30766</c:v>
                </c:pt>
                <c:pt idx="11">
                  <c:v>30813</c:v>
                </c:pt>
                <c:pt idx="12">
                  <c:v>26691</c:v>
                </c:pt>
                <c:pt idx="13">
                  <c:v>28223</c:v>
                </c:pt>
                <c:pt idx="14">
                  <c:v>28078</c:v>
                </c:pt>
              </c:numCache>
            </c:numRef>
          </c:val>
        </c:ser>
        <c:dLbls>
          <c:showVal val="1"/>
        </c:dLbls>
        <c:gapWidth val="60"/>
        <c:axId val="89486848"/>
        <c:axId val="89488768"/>
      </c:barChart>
      <c:lineChart>
        <c:grouping val="standard"/>
        <c:ser>
          <c:idx val="0"/>
          <c:order val="1"/>
          <c:tx>
            <c:strRef>
              <c:f>'22'!$A$16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9.0474341298708621E-4"/>
                  <c:y val="-2.501050985876303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1.4712064622801779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'22'!$B$23:$P$23</c:f>
              <c:numCache>
                <c:formatCode>#,##0</c:formatCode>
                <c:ptCount val="15"/>
                <c:pt idx="0">
                  <c:v>25805</c:v>
                </c:pt>
                <c:pt idx="1">
                  <c:v>28646</c:v>
                </c:pt>
                <c:pt idx="2">
                  <c:v>0</c:v>
                </c:pt>
                <c:pt idx="3">
                  <c:v>28475</c:v>
                </c:pt>
                <c:pt idx="4">
                  <c:v>27094</c:v>
                </c:pt>
                <c:pt idx="5">
                  <c:v>27816</c:v>
                </c:pt>
                <c:pt idx="6">
                  <c:v>0</c:v>
                </c:pt>
                <c:pt idx="7">
                  <c:v>27696</c:v>
                </c:pt>
                <c:pt idx="8">
                  <c:v>28554</c:v>
                </c:pt>
                <c:pt idx="9">
                  <c:v>27646</c:v>
                </c:pt>
                <c:pt idx="10">
                  <c:v>29407</c:v>
                </c:pt>
                <c:pt idx="11">
                  <c:v>31598</c:v>
                </c:pt>
                <c:pt idx="12">
                  <c:v>25840</c:v>
                </c:pt>
                <c:pt idx="13">
                  <c:v>28720</c:v>
                </c:pt>
                <c:pt idx="14">
                  <c:v>28108</c:v>
                </c:pt>
              </c:numCache>
            </c:numRef>
          </c:val>
        </c:ser>
        <c:dLbls>
          <c:showVal val="1"/>
        </c:dLbls>
        <c:marker val="1"/>
        <c:axId val="89486848"/>
        <c:axId val="89488768"/>
      </c:lineChart>
      <c:catAx>
        <c:axId val="89486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8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9488768"/>
        <c:crossesAt val="0"/>
        <c:lblAlgn val="ctr"/>
        <c:lblOffset val="100"/>
        <c:tickLblSkip val="1"/>
        <c:tickMarkSkip val="1"/>
      </c:catAx>
      <c:valAx>
        <c:axId val="89488768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26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9486848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Veřejnosprávní činnost 68-43-M/01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'22'!$A$13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'22'!$B$13:$P$13</c:f>
              <c:numCache>
                <c:formatCode>#,##0</c:formatCode>
                <c:ptCount val="15"/>
                <c:pt idx="0">
                  <c:v>21130</c:v>
                </c:pt>
                <c:pt idx="1">
                  <c:v>25028</c:v>
                </c:pt>
                <c:pt idx="2">
                  <c:v>0</c:v>
                </c:pt>
                <c:pt idx="3">
                  <c:v>24009</c:v>
                </c:pt>
                <c:pt idx="4">
                  <c:v>24341</c:v>
                </c:pt>
                <c:pt idx="5">
                  <c:v>23754</c:v>
                </c:pt>
                <c:pt idx="6">
                  <c:v>0</c:v>
                </c:pt>
                <c:pt idx="7">
                  <c:v>23570</c:v>
                </c:pt>
                <c:pt idx="8">
                  <c:v>24518</c:v>
                </c:pt>
                <c:pt idx="9">
                  <c:v>23578</c:v>
                </c:pt>
                <c:pt idx="10">
                  <c:v>26723</c:v>
                </c:pt>
                <c:pt idx="11">
                  <c:v>27487</c:v>
                </c:pt>
                <c:pt idx="12">
                  <c:v>23413</c:v>
                </c:pt>
                <c:pt idx="13">
                  <c:v>23870</c:v>
                </c:pt>
                <c:pt idx="14">
                  <c:v>24285</c:v>
                </c:pt>
              </c:numCache>
            </c:numRef>
          </c:val>
        </c:ser>
        <c:gapWidth val="60"/>
        <c:axId val="89536768"/>
        <c:axId val="89551232"/>
      </c:barChart>
      <c:lineChart>
        <c:grouping val="standard"/>
        <c:ser>
          <c:idx val="1"/>
          <c:order val="1"/>
          <c:tx>
            <c:strRef>
              <c:f>'22'!$A$16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'22'!$B$21:$P$21</c:f>
              <c:numCache>
                <c:formatCode>#,##0</c:formatCode>
                <c:ptCount val="15"/>
                <c:pt idx="0">
                  <c:v>21130</c:v>
                </c:pt>
                <c:pt idx="1">
                  <c:v>24927</c:v>
                </c:pt>
                <c:pt idx="2">
                  <c:v>0</c:v>
                </c:pt>
                <c:pt idx="3">
                  <c:v>24104</c:v>
                </c:pt>
                <c:pt idx="4">
                  <c:v>22965</c:v>
                </c:pt>
                <c:pt idx="5">
                  <c:v>23671</c:v>
                </c:pt>
                <c:pt idx="6">
                  <c:v>0</c:v>
                </c:pt>
                <c:pt idx="7">
                  <c:v>24174</c:v>
                </c:pt>
                <c:pt idx="8">
                  <c:v>24821</c:v>
                </c:pt>
                <c:pt idx="9">
                  <c:v>23696</c:v>
                </c:pt>
                <c:pt idx="10">
                  <c:v>25532</c:v>
                </c:pt>
                <c:pt idx="11">
                  <c:v>28486</c:v>
                </c:pt>
                <c:pt idx="12">
                  <c:v>22625</c:v>
                </c:pt>
                <c:pt idx="13">
                  <c:v>23909</c:v>
                </c:pt>
                <c:pt idx="14">
                  <c:v>24170</c:v>
                </c:pt>
              </c:numCache>
            </c:numRef>
          </c:val>
        </c:ser>
        <c:marker val="1"/>
        <c:axId val="89536768"/>
        <c:axId val="89551232"/>
      </c:lineChart>
      <c:catAx>
        <c:axId val="89536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9551232"/>
        <c:crossesAt val="0"/>
        <c:auto val="1"/>
        <c:lblAlgn val="ctr"/>
        <c:lblOffset val="100"/>
      </c:catAx>
      <c:valAx>
        <c:axId val="8955123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953676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38"/>
          <c:y val="0.31927055360854617"/>
          <c:w val="5.4133301736736028E-2"/>
          <c:h val="3.260115606936441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Veřejnosprávní činnost 68-43-M/01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'22'!$A$14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'22'!$B$14:$P$14</c:f>
              <c:numCache>
                <c:formatCode>#,##0</c:formatCode>
                <c:ptCount val="15"/>
                <c:pt idx="0">
                  <c:v>4179</c:v>
                </c:pt>
                <c:pt idx="1">
                  <c:v>3493</c:v>
                </c:pt>
                <c:pt idx="2">
                  <c:v>0</c:v>
                </c:pt>
                <c:pt idx="3">
                  <c:v>3934</c:v>
                </c:pt>
                <c:pt idx="4">
                  <c:v>4227</c:v>
                </c:pt>
                <c:pt idx="5">
                  <c:v>3762</c:v>
                </c:pt>
                <c:pt idx="6">
                  <c:v>0</c:v>
                </c:pt>
                <c:pt idx="7">
                  <c:v>3522</c:v>
                </c:pt>
                <c:pt idx="8">
                  <c:v>3542</c:v>
                </c:pt>
                <c:pt idx="9">
                  <c:v>3861</c:v>
                </c:pt>
                <c:pt idx="10">
                  <c:v>4043</c:v>
                </c:pt>
                <c:pt idx="11">
                  <c:v>3326</c:v>
                </c:pt>
                <c:pt idx="12">
                  <c:v>3278</c:v>
                </c:pt>
                <c:pt idx="13">
                  <c:v>4353</c:v>
                </c:pt>
                <c:pt idx="14">
                  <c:v>3793</c:v>
                </c:pt>
              </c:numCache>
            </c:numRef>
          </c:val>
        </c:ser>
        <c:gapWidth val="60"/>
        <c:axId val="89582208"/>
        <c:axId val="89600768"/>
      </c:barChart>
      <c:lineChart>
        <c:grouping val="standard"/>
        <c:ser>
          <c:idx val="1"/>
          <c:order val="1"/>
          <c:tx>
            <c:strRef>
              <c:f>'22'!$A$16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'22'!$B$22:$P$22</c:f>
              <c:numCache>
                <c:formatCode>#,##0</c:formatCode>
                <c:ptCount val="15"/>
                <c:pt idx="0">
                  <c:v>4675</c:v>
                </c:pt>
                <c:pt idx="1">
                  <c:v>3719</c:v>
                </c:pt>
                <c:pt idx="2">
                  <c:v>0</c:v>
                </c:pt>
                <c:pt idx="3">
                  <c:v>4371</c:v>
                </c:pt>
                <c:pt idx="4">
                  <c:v>4129</c:v>
                </c:pt>
                <c:pt idx="5">
                  <c:v>4145</c:v>
                </c:pt>
                <c:pt idx="6">
                  <c:v>0</c:v>
                </c:pt>
                <c:pt idx="7">
                  <c:v>3522</c:v>
                </c:pt>
                <c:pt idx="8">
                  <c:v>3733</c:v>
                </c:pt>
                <c:pt idx="9">
                  <c:v>3950</c:v>
                </c:pt>
                <c:pt idx="10">
                  <c:v>3875</c:v>
                </c:pt>
                <c:pt idx="11">
                  <c:v>3112</c:v>
                </c:pt>
                <c:pt idx="12">
                  <c:v>3215</c:v>
                </c:pt>
                <c:pt idx="13">
                  <c:v>4811</c:v>
                </c:pt>
                <c:pt idx="14">
                  <c:v>3938</c:v>
                </c:pt>
              </c:numCache>
            </c:numRef>
          </c:val>
        </c:ser>
        <c:marker val="1"/>
        <c:axId val="89582208"/>
        <c:axId val="89600768"/>
      </c:lineChart>
      <c:catAx>
        <c:axId val="89582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9600768"/>
        <c:crossesAt val="0"/>
        <c:auto val="1"/>
        <c:lblAlgn val="ctr"/>
        <c:lblOffset val="100"/>
      </c:catAx>
      <c:valAx>
        <c:axId val="8960076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958220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38"/>
          <c:y val="0.31927055360854617"/>
          <c:w val="5.4133301736736028E-2"/>
          <c:h val="3.2601156069364416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Předškolní a mimoškolní pedagogika 75-31-M/005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'23'!$A$8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'23'!$B$15:$P$15</c:f>
              <c:numCache>
                <c:formatCode>#,##0</c:formatCode>
                <c:ptCount val="15"/>
                <c:pt idx="0">
                  <c:v>31076</c:v>
                </c:pt>
                <c:pt idx="1">
                  <c:v>33118</c:v>
                </c:pt>
                <c:pt idx="2">
                  <c:v>29518</c:v>
                </c:pt>
                <c:pt idx="3">
                  <c:v>0</c:v>
                </c:pt>
                <c:pt idx="4">
                  <c:v>30362</c:v>
                </c:pt>
                <c:pt idx="5">
                  <c:v>30423</c:v>
                </c:pt>
                <c:pt idx="6">
                  <c:v>27934</c:v>
                </c:pt>
                <c:pt idx="7">
                  <c:v>29090</c:v>
                </c:pt>
                <c:pt idx="8">
                  <c:v>0</c:v>
                </c:pt>
                <c:pt idx="9">
                  <c:v>0</c:v>
                </c:pt>
                <c:pt idx="10">
                  <c:v>31443</c:v>
                </c:pt>
                <c:pt idx="11">
                  <c:v>29143</c:v>
                </c:pt>
                <c:pt idx="12">
                  <c:v>30621</c:v>
                </c:pt>
                <c:pt idx="13">
                  <c:v>33630</c:v>
                </c:pt>
                <c:pt idx="14">
                  <c:v>30578</c:v>
                </c:pt>
              </c:numCache>
            </c:numRef>
          </c:val>
        </c:ser>
        <c:dLbls>
          <c:showVal val="1"/>
        </c:dLbls>
        <c:gapWidth val="60"/>
        <c:axId val="89960448"/>
        <c:axId val="89962368"/>
      </c:barChart>
      <c:lineChart>
        <c:grouping val="standard"/>
        <c:ser>
          <c:idx val="0"/>
          <c:order val="1"/>
          <c:tx>
            <c:strRef>
              <c:f>'23'!$A$16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layout>
                <c:manualLayout>
                  <c:x val="0"/>
                  <c:y val="-1.3240858160521602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'23'!$B$23:$P$23</c:f>
              <c:numCache>
                <c:formatCode>#,##0</c:formatCode>
                <c:ptCount val="15"/>
                <c:pt idx="0">
                  <c:v>33008</c:v>
                </c:pt>
                <c:pt idx="1">
                  <c:v>34143</c:v>
                </c:pt>
                <c:pt idx="2">
                  <c:v>29718</c:v>
                </c:pt>
                <c:pt idx="3">
                  <c:v>0</c:v>
                </c:pt>
                <c:pt idx="4">
                  <c:v>30965</c:v>
                </c:pt>
                <c:pt idx="5">
                  <c:v>30713</c:v>
                </c:pt>
                <c:pt idx="6">
                  <c:v>28476</c:v>
                </c:pt>
                <c:pt idx="7">
                  <c:v>29384</c:v>
                </c:pt>
                <c:pt idx="8">
                  <c:v>0</c:v>
                </c:pt>
                <c:pt idx="9">
                  <c:v>0</c:v>
                </c:pt>
                <c:pt idx="10">
                  <c:v>31462</c:v>
                </c:pt>
                <c:pt idx="11">
                  <c:v>29867</c:v>
                </c:pt>
                <c:pt idx="12">
                  <c:v>29575</c:v>
                </c:pt>
                <c:pt idx="13">
                  <c:v>34899</c:v>
                </c:pt>
                <c:pt idx="14">
                  <c:v>31110</c:v>
                </c:pt>
              </c:numCache>
            </c:numRef>
          </c:val>
        </c:ser>
        <c:dLbls>
          <c:showVal val="1"/>
        </c:dLbls>
        <c:marker val="1"/>
        <c:axId val="89960448"/>
        <c:axId val="89962368"/>
      </c:lineChart>
      <c:catAx>
        <c:axId val="89960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9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9962368"/>
        <c:crossesAt val="0"/>
        <c:lblAlgn val="ctr"/>
        <c:lblOffset val="100"/>
        <c:tickLblSkip val="1"/>
        <c:tickMarkSkip val="1"/>
      </c:catAx>
      <c:valAx>
        <c:axId val="89962368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9960448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Předškolní a mimoškolní pedagogika 75-31-M/005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'23'!$A$13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'23'!$B$13:$P$13</c:f>
              <c:numCache>
                <c:formatCode>#,##0</c:formatCode>
                <c:ptCount val="15"/>
                <c:pt idx="0">
                  <c:v>27733</c:v>
                </c:pt>
                <c:pt idx="1">
                  <c:v>29625</c:v>
                </c:pt>
                <c:pt idx="2">
                  <c:v>26380</c:v>
                </c:pt>
                <c:pt idx="3">
                  <c:v>0</c:v>
                </c:pt>
                <c:pt idx="4">
                  <c:v>25851</c:v>
                </c:pt>
                <c:pt idx="5">
                  <c:v>26661</c:v>
                </c:pt>
                <c:pt idx="6">
                  <c:v>24536</c:v>
                </c:pt>
                <c:pt idx="7">
                  <c:v>25568</c:v>
                </c:pt>
                <c:pt idx="8">
                  <c:v>0</c:v>
                </c:pt>
                <c:pt idx="9">
                  <c:v>0</c:v>
                </c:pt>
                <c:pt idx="10">
                  <c:v>27050</c:v>
                </c:pt>
                <c:pt idx="11">
                  <c:v>25817</c:v>
                </c:pt>
                <c:pt idx="12">
                  <c:v>27015</c:v>
                </c:pt>
                <c:pt idx="13">
                  <c:v>29277</c:v>
                </c:pt>
                <c:pt idx="14">
                  <c:v>26865</c:v>
                </c:pt>
              </c:numCache>
            </c:numRef>
          </c:val>
        </c:ser>
        <c:gapWidth val="60"/>
        <c:axId val="90010368"/>
        <c:axId val="90012288"/>
      </c:barChart>
      <c:lineChart>
        <c:grouping val="standard"/>
        <c:ser>
          <c:idx val="1"/>
          <c:order val="1"/>
          <c:tx>
            <c:strRef>
              <c:f>'23'!$A$16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'23'!$B$21:$P$21</c:f>
              <c:numCache>
                <c:formatCode>#,##0</c:formatCode>
                <c:ptCount val="15"/>
                <c:pt idx="0">
                  <c:v>27733</c:v>
                </c:pt>
                <c:pt idx="1">
                  <c:v>30424</c:v>
                </c:pt>
                <c:pt idx="2">
                  <c:v>26380</c:v>
                </c:pt>
                <c:pt idx="3">
                  <c:v>0</c:v>
                </c:pt>
                <c:pt idx="4">
                  <c:v>26213</c:v>
                </c:pt>
                <c:pt idx="5">
                  <c:v>26568</c:v>
                </c:pt>
                <c:pt idx="6">
                  <c:v>25088</c:v>
                </c:pt>
                <c:pt idx="7">
                  <c:v>25862</c:v>
                </c:pt>
                <c:pt idx="8">
                  <c:v>0</c:v>
                </c:pt>
                <c:pt idx="9">
                  <c:v>0</c:v>
                </c:pt>
                <c:pt idx="10">
                  <c:v>27252</c:v>
                </c:pt>
                <c:pt idx="11">
                  <c:v>26755</c:v>
                </c:pt>
                <c:pt idx="12">
                  <c:v>26164</c:v>
                </c:pt>
                <c:pt idx="13">
                  <c:v>30088</c:v>
                </c:pt>
                <c:pt idx="14">
                  <c:v>27139</c:v>
                </c:pt>
              </c:numCache>
            </c:numRef>
          </c:val>
        </c:ser>
        <c:marker val="1"/>
        <c:axId val="90010368"/>
        <c:axId val="90012288"/>
      </c:lineChart>
      <c:catAx>
        <c:axId val="90010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0012288"/>
        <c:crossesAt val="0"/>
        <c:auto val="1"/>
        <c:lblAlgn val="ctr"/>
        <c:lblOffset val="100"/>
      </c:catAx>
      <c:valAx>
        <c:axId val="9001228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001036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Předškolní a mimoškolní pedagogika 75-31-M/005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'23'!$A$14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'23'!$B$14:$P$14</c:f>
              <c:numCache>
                <c:formatCode>#,##0</c:formatCode>
                <c:ptCount val="15"/>
                <c:pt idx="0">
                  <c:v>3343</c:v>
                </c:pt>
                <c:pt idx="1">
                  <c:v>3493</c:v>
                </c:pt>
                <c:pt idx="2">
                  <c:v>3138</c:v>
                </c:pt>
                <c:pt idx="3">
                  <c:v>0</c:v>
                </c:pt>
                <c:pt idx="4">
                  <c:v>4511</c:v>
                </c:pt>
                <c:pt idx="5">
                  <c:v>3762</c:v>
                </c:pt>
                <c:pt idx="6">
                  <c:v>3398</c:v>
                </c:pt>
                <c:pt idx="7">
                  <c:v>3522</c:v>
                </c:pt>
                <c:pt idx="8">
                  <c:v>0</c:v>
                </c:pt>
                <c:pt idx="9">
                  <c:v>0</c:v>
                </c:pt>
                <c:pt idx="10">
                  <c:v>4393</c:v>
                </c:pt>
                <c:pt idx="11">
                  <c:v>3326</c:v>
                </c:pt>
                <c:pt idx="12">
                  <c:v>3606</c:v>
                </c:pt>
                <c:pt idx="13">
                  <c:v>4353</c:v>
                </c:pt>
                <c:pt idx="14">
                  <c:v>3713</c:v>
                </c:pt>
              </c:numCache>
            </c:numRef>
          </c:val>
        </c:ser>
        <c:gapWidth val="60"/>
        <c:axId val="90080768"/>
        <c:axId val="90082688"/>
      </c:barChart>
      <c:lineChart>
        <c:grouping val="standard"/>
        <c:ser>
          <c:idx val="1"/>
          <c:order val="1"/>
          <c:tx>
            <c:strRef>
              <c:f>'23'!$A$16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'23'!$B$22:$P$22</c:f>
              <c:numCache>
                <c:formatCode>#,##0</c:formatCode>
                <c:ptCount val="15"/>
                <c:pt idx="0">
                  <c:v>5275</c:v>
                </c:pt>
                <c:pt idx="1">
                  <c:v>3719</c:v>
                </c:pt>
                <c:pt idx="2">
                  <c:v>3338</c:v>
                </c:pt>
                <c:pt idx="3">
                  <c:v>0</c:v>
                </c:pt>
                <c:pt idx="4">
                  <c:v>4752</c:v>
                </c:pt>
                <c:pt idx="5">
                  <c:v>4145</c:v>
                </c:pt>
                <c:pt idx="6">
                  <c:v>3388</c:v>
                </c:pt>
                <c:pt idx="7">
                  <c:v>3522</c:v>
                </c:pt>
                <c:pt idx="8">
                  <c:v>0</c:v>
                </c:pt>
                <c:pt idx="9">
                  <c:v>0</c:v>
                </c:pt>
                <c:pt idx="10">
                  <c:v>4210</c:v>
                </c:pt>
                <c:pt idx="11">
                  <c:v>3112</c:v>
                </c:pt>
                <c:pt idx="12">
                  <c:v>3411</c:v>
                </c:pt>
                <c:pt idx="13">
                  <c:v>4811</c:v>
                </c:pt>
                <c:pt idx="14">
                  <c:v>3971</c:v>
                </c:pt>
              </c:numCache>
            </c:numRef>
          </c:val>
        </c:ser>
        <c:marker val="1"/>
        <c:axId val="90080768"/>
        <c:axId val="90082688"/>
      </c:lineChart>
      <c:catAx>
        <c:axId val="90080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0082688"/>
        <c:crossesAt val="0"/>
        <c:auto val="1"/>
        <c:lblAlgn val="ctr"/>
        <c:lblOffset val="100"/>
      </c:catAx>
      <c:valAx>
        <c:axId val="9008268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008076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Strojírenství  23-41-M/01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'3'!$A$8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'3'!$B$15:$P$15</c:f>
              <c:numCache>
                <c:formatCode>#,##0</c:formatCode>
                <c:ptCount val="15"/>
                <c:pt idx="0">
                  <c:v>37224</c:v>
                </c:pt>
                <c:pt idx="1">
                  <c:v>33535</c:v>
                </c:pt>
                <c:pt idx="2">
                  <c:v>30400</c:v>
                </c:pt>
                <c:pt idx="3">
                  <c:v>34383</c:v>
                </c:pt>
                <c:pt idx="4">
                  <c:v>36596</c:v>
                </c:pt>
                <c:pt idx="5">
                  <c:v>30914</c:v>
                </c:pt>
                <c:pt idx="6">
                  <c:v>30456</c:v>
                </c:pt>
                <c:pt idx="7">
                  <c:v>31518</c:v>
                </c:pt>
                <c:pt idx="8">
                  <c:v>32781</c:v>
                </c:pt>
                <c:pt idx="9">
                  <c:v>32453</c:v>
                </c:pt>
                <c:pt idx="10">
                  <c:v>32353</c:v>
                </c:pt>
                <c:pt idx="11">
                  <c:v>31520</c:v>
                </c:pt>
                <c:pt idx="12">
                  <c:v>28691</c:v>
                </c:pt>
                <c:pt idx="13">
                  <c:v>32467</c:v>
                </c:pt>
                <c:pt idx="14">
                  <c:v>32521</c:v>
                </c:pt>
              </c:numCache>
            </c:numRef>
          </c:val>
        </c:ser>
        <c:dLbls>
          <c:showVal val="1"/>
        </c:dLbls>
        <c:gapWidth val="60"/>
        <c:axId val="61839232"/>
        <c:axId val="61841408"/>
      </c:barChart>
      <c:lineChart>
        <c:grouping val="standard"/>
        <c:ser>
          <c:idx val="0"/>
          <c:order val="1"/>
          <c:tx>
            <c:strRef>
              <c:f>'3'!$A$16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18E-2"/>
                  <c:y val="-5.002113556055453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'3'!$B$23:$P$23</c:f>
              <c:numCache>
                <c:formatCode>#,##0</c:formatCode>
                <c:ptCount val="15"/>
                <c:pt idx="0">
                  <c:v>38438</c:v>
                </c:pt>
                <c:pt idx="1">
                  <c:v>32645</c:v>
                </c:pt>
                <c:pt idx="2">
                  <c:v>30669</c:v>
                </c:pt>
                <c:pt idx="3">
                  <c:v>34939</c:v>
                </c:pt>
                <c:pt idx="4">
                  <c:v>28676</c:v>
                </c:pt>
                <c:pt idx="5">
                  <c:v>31323</c:v>
                </c:pt>
                <c:pt idx="6">
                  <c:v>32317</c:v>
                </c:pt>
                <c:pt idx="7">
                  <c:v>31396</c:v>
                </c:pt>
                <c:pt idx="8">
                  <c:v>33393</c:v>
                </c:pt>
                <c:pt idx="9">
                  <c:v>32728</c:v>
                </c:pt>
                <c:pt idx="10">
                  <c:v>31314</c:v>
                </c:pt>
                <c:pt idx="11">
                  <c:v>32164</c:v>
                </c:pt>
                <c:pt idx="12">
                  <c:v>29538</c:v>
                </c:pt>
                <c:pt idx="13">
                  <c:v>32971</c:v>
                </c:pt>
                <c:pt idx="14">
                  <c:v>32322</c:v>
                </c:pt>
              </c:numCache>
            </c:numRef>
          </c:val>
        </c:ser>
        <c:dLbls>
          <c:showVal val="1"/>
        </c:dLbls>
        <c:marker val="1"/>
        <c:axId val="61839232"/>
        <c:axId val="61841408"/>
      </c:lineChart>
      <c:catAx>
        <c:axId val="61839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86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841408"/>
        <c:crossesAt val="0"/>
        <c:lblAlgn val="ctr"/>
        <c:lblOffset val="100"/>
        <c:tickLblSkip val="1"/>
        <c:tickMarkSkip val="1"/>
      </c:catAx>
      <c:valAx>
        <c:axId val="61841408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8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1839232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Sociální péče - sociálně správní činnost 75-41-M/004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'24'!$A$8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'24'!$B$15:$P$15</c:f>
              <c:numCache>
                <c:formatCode>#,##0</c:formatCode>
                <c:ptCount val="15"/>
                <c:pt idx="0">
                  <c:v>29520</c:v>
                </c:pt>
                <c:pt idx="1">
                  <c:v>28011</c:v>
                </c:pt>
                <c:pt idx="2">
                  <c:v>26518</c:v>
                </c:pt>
                <c:pt idx="3">
                  <c:v>27176</c:v>
                </c:pt>
                <c:pt idx="4">
                  <c:v>0</c:v>
                </c:pt>
                <c:pt idx="5">
                  <c:v>27114</c:v>
                </c:pt>
                <c:pt idx="6">
                  <c:v>0</c:v>
                </c:pt>
                <c:pt idx="7">
                  <c:v>27947</c:v>
                </c:pt>
                <c:pt idx="8">
                  <c:v>30358</c:v>
                </c:pt>
                <c:pt idx="9">
                  <c:v>27183</c:v>
                </c:pt>
                <c:pt idx="10">
                  <c:v>27132</c:v>
                </c:pt>
                <c:pt idx="11">
                  <c:v>26892</c:v>
                </c:pt>
                <c:pt idx="12">
                  <c:v>24265</c:v>
                </c:pt>
                <c:pt idx="13">
                  <c:v>29194</c:v>
                </c:pt>
                <c:pt idx="14">
                  <c:v>27610</c:v>
                </c:pt>
              </c:numCache>
            </c:numRef>
          </c:val>
        </c:ser>
        <c:dLbls>
          <c:showVal val="1"/>
        </c:dLbls>
        <c:gapWidth val="60"/>
        <c:axId val="90479232"/>
        <c:axId val="90501888"/>
      </c:barChart>
      <c:lineChart>
        <c:grouping val="standard"/>
        <c:ser>
          <c:idx val="0"/>
          <c:order val="1"/>
          <c:tx>
            <c:strRef>
              <c:f>'24'!$A$16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'24'!$B$23:$P$23</c:f>
              <c:numCache>
                <c:formatCode>#,##0</c:formatCode>
                <c:ptCount val="15"/>
                <c:pt idx="0">
                  <c:v>29939</c:v>
                </c:pt>
                <c:pt idx="1">
                  <c:v>27848</c:v>
                </c:pt>
                <c:pt idx="2">
                  <c:v>26720</c:v>
                </c:pt>
                <c:pt idx="3">
                  <c:v>27704</c:v>
                </c:pt>
                <c:pt idx="4">
                  <c:v>0</c:v>
                </c:pt>
                <c:pt idx="5">
                  <c:v>27416</c:v>
                </c:pt>
                <c:pt idx="6">
                  <c:v>0</c:v>
                </c:pt>
                <c:pt idx="7">
                  <c:v>28551</c:v>
                </c:pt>
                <c:pt idx="8">
                  <c:v>30880</c:v>
                </c:pt>
                <c:pt idx="9">
                  <c:v>27387</c:v>
                </c:pt>
                <c:pt idx="10">
                  <c:v>27264</c:v>
                </c:pt>
                <c:pt idx="11">
                  <c:v>27535</c:v>
                </c:pt>
                <c:pt idx="12">
                  <c:v>25008</c:v>
                </c:pt>
                <c:pt idx="13">
                  <c:v>29692</c:v>
                </c:pt>
                <c:pt idx="14">
                  <c:v>27995</c:v>
                </c:pt>
              </c:numCache>
            </c:numRef>
          </c:val>
        </c:ser>
        <c:dLbls>
          <c:showVal val="1"/>
        </c:dLbls>
        <c:marker val="1"/>
        <c:axId val="90479232"/>
        <c:axId val="90501888"/>
      </c:lineChart>
      <c:catAx>
        <c:axId val="90479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9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501888"/>
        <c:crossesAt val="0"/>
        <c:lblAlgn val="ctr"/>
        <c:lblOffset val="100"/>
        <c:tickLblSkip val="1"/>
        <c:tickMarkSkip val="1"/>
      </c:catAx>
      <c:valAx>
        <c:axId val="90501888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479232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Sociální péče - sociálně správní činnost 75-41-M/004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'24'!$A$13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'24'!$B$13:$P$13</c:f>
              <c:numCache>
                <c:formatCode>#,##0</c:formatCode>
                <c:ptCount val="15"/>
                <c:pt idx="0">
                  <c:v>24266</c:v>
                </c:pt>
                <c:pt idx="1">
                  <c:v>24518</c:v>
                </c:pt>
                <c:pt idx="2">
                  <c:v>23345</c:v>
                </c:pt>
                <c:pt idx="3">
                  <c:v>23242</c:v>
                </c:pt>
                <c:pt idx="4">
                  <c:v>0</c:v>
                </c:pt>
                <c:pt idx="5">
                  <c:v>23352</c:v>
                </c:pt>
                <c:pt idx="6">
                  <c:v>0</c:v>
                </c:pt>
                <c:pt idx="7">
                  <c:v>23570</c:v>
                </c:pt>
                <c:pt idx="8">
                  <c:v>26816</c:v>
                </c:pt>
                <c:pt idx="9">
                  <c:v>23322</c:v>
                </c:pt>
                <c:pt idx="10">
                  <c:v>23317</c:v>
                </c:pt>
                <c:pt idx="11">
                  <c:v>23566</c:v>
                </c:pt>
                <c:pt idx="12">
                  <c:v>20659</c:v>
                </c:pt>
                <c:pt idx="13">
                  <c:v>24841</c:v>
                </c:pt>
                <c:pt idx="14">
                  <c:v>23735</c:v>
                </c:pt>
              </c:numCache>
            </c:numRef>
          </c:val>
        </c:ser>
        <c:gapWidth val="60"/>
        <c:axId val="90430848"/>
        <c:axId val="90674688"/>
      </c:barChart>
      <c:lineChart>
        <c:grouping val="standard"/>
        <c:ser>
          <c:idx val="1"/>
          <c:order val="1"/>
          <c:tx>
            <c:strRef>
              <c:f>'24'!$A$16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'24'!$B$21:$P$21</c:f>
              <c:numCache>
                <c:formatCode>#,##0</c:formatCode>
                <c:ptCount val="15"/>
                <c:pt idx="0">
                  <c:v>24554</c:v>
                </c:pt>
                <c:pt idx="1">
                  <c:v>24129</c:v>
                </c:pt>
                <c:pt idx="2">
                  <c:v>23345</c:v>
                </c:pt>
                <c:pt idx="3">
                  <c:v>23333</c:v>
                </c:pt>
                <c:pt idx="4">
                  <c:v>0</c:v>
                </c:pt>
                <c:pt idx="5">
                  <c:v>23271</c:v>
                </c:pt>
                <c:pt idx="6">
                  <c:v>0</c:v>
                </c:pt>
                <c:pt idx="7">
                  <c:v>24174</c:v>
                </c:pt>
                <c:pt idx="8">
                  <c:v>27147</c:v>
                </c:pt>
                <c:pt idx="9">
                  <c:v>23437</c:v>
                </c:pt>
                <c:pt idx="10">
                  <c:v>23608</c:v>
                </c:pt>
                <c:pt idx="11">
                  <c:v>24423</c:v>
                </c:pt>
                <c:pt idx="12">
                  <c:v>21793</c:v>
                </c:pt>
                <c:pt idx="13">
                  <c:v>24881</c:v>
                </c:pt>
                <c:pt idx="14">
                  <c:v>24008</c:v>
                </c:pt>
              </c:numCache>
            </c:numRef>
          </c:val>
        </c:ser>
        <c:marker val="1"/>
        <c:axId val="90430848"/>
        <c:axId val="90674688"/>
      </c:lineChart>
      <c:catAx>
        <c:axId val="90430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0674688"/>
        <c:crossesAt val="0"/>
        <c:auto val="1"/>
        <c:lblAlgn val="ctr"/>
        <c:lblOffset val="100"/>
      </c:catAx>
      <c:valAx>
        <c:axId val="9067468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043084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Sociální péče - sociálně správní činnost 75-41-M/004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'24'!$A$14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'24'!$B$14:$P$14</c:f>
              <c:numCache>
                <c:formatCode>#,##0</c:formatCode>
                <c:ptCount val="15"/>
                <c:pt idx="0">
                  <c:v>5254</c:v>
                </c:pt>
                <c:pt idx="1">
                  <c:v>3493</c:v>
                </c:pt>
                <c:pt idx="2">
                  <c:v>3173</c:v>
                </c:pt>
                <c:pt idx="3">
                  <c:v>3934</c:v>
                </c:pt>
                <c:pt idx="4">
                  <c:v>0</c:v>
                </c:pt>
                <c:pt idx="5">
                  <c:v>3762</c:v>
                </c:pt>
                <c:pt idx="6">
                  <c:v>0</c:v>
                </c:pt>
                <c:pt idx="7">
                  <c:v>4377</c:v>
                </c:pt>
                <c:pt idx="8">
                  <c:v>3542</c:v>
                </c:pt>
                <c:pt idx="9">
                  <c:v>3861</c:v>
                </c:pt>
                <c:pt idx="10">
                  <c:v>3815</c:v>
                </c:pt>
                <c:pt idx="11">
                  <c:v>3326</c:v>
                </c:pt>
                <c:pt idx="12">
                  <c:v>3606</c:v>
                </c:pt>
                <c:pt idx="13">
                  <c:v>4353</c:v>
                </c:pt>
                <c:pt idx="14">
                  <c:v>3875</c:v>
                </c:pt>
              </c:numCache>
            </c:numRef>
          </c:val>
        </c:ser>
        <c:gapWidth val="60"/>
        <c:axId val="90706304"/>
        <c:axId val="90708224"/>
      </c:barChart>
      <c:lineChart>
        <c:grouping val="standard"/>
        <c:ser>
          <c:idx val="1"/>
          <c:order val="1"/>
          <c:tx>
            <c:strRef>
              <c:f>'24'!$A$16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'24'!$B$22:$P$22</c:f>
              <c:numCache>
                <c:formatCode>#,##0</c:formatCode>
                <c:ptCount val="15"/>
                <c:pt idx="0">
                  <c:v>5385</c:v>
                </c:pt>
                <c:pt idx="1">
                  <c:v>3719</c:v>
                </c:pt>
                <c:pt idx="2">
                  <c:v>3375</c:v>
                </c:pt>
                <c:pt idx="3">
                  <c:v>4371</c:v>
                </c:pt>
                <c:pt idx="4">
                  <c:v>0</c:v>
                </c:pt>
                <c:pt idx="5">
                  <c:v>4145</c:v>
                </c:pt>
                <c:pt idx="6">
                  <c:v>0</c:v>
                </c:pt>
                <c:pt idx="7">
                  <c:v>4377</c:v>
                </c:pt>
                <c:pt idx="8">
                  <c:v>3733</c:v>
                </c:pt>
                <c:pt idx="9">
                  <c:v>3950</c:v>
                </c:pt>
                <c:pt idx="10">
                  <c:v>3656</c:v>
                </c:pt>
                <c:pt idx="11">
                  <c:v>3112</c:v>
                </c:pt>
                <c:pt idx="12">
                  <c:v>3215</c:v>
                </c:pt>
                <c:pt idx="13">
                  <c:v>4811</c:v>
                </c:pt>
                <c:pt idx="14">
                  <c:v>3987</c:v>
                </c:pt>
              </c:numCache>
            </c:numRef>
          </c:val>
        </c:ser>
        <c:marker val="1"/>
        <c:axId val="90706304"/>
        <c:axId val="90708224"/>
      </c:lineChart>
      <c:catAx>
        <c:axId val="90706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0708224"/>
        <c:crossesAt val="0"/>
        <c:auto val="1"/>
        <c:lblAlgn val="ctr"/>
        <c:lblOffset val="100"/>
      </c:catAx>
      <c:valAx>
        <c:axId val="9070822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070630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Technické lyceum 78-42-M/001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33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'25'!$A$8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'25'!$B$15:$P$15</c:f>
              <c:numCache>
                <c:formatCode>#,##0</c:formatCode>
                <c:ptCount val="15"/>
                <c:pt idx="0">
                  <c:v>30361</c:v>
                </c:pt>
                <c:pt idx="1">
                  <c:v>28549</c:v>
                </c:pt>
                <c:pt idx="2">
                  <c:v>27418</c:v>
                </c:pt>
                <c:pt idx="3">
                  <c:v>27594</c:v>
                </c:pt>
                <c:pt idx="4">
                  <c:v>28139</c:v>
                </c:pt>
                <c:pt idx="5">
                  <c:v>28234</c:v>
                </c:pt>
                <c:pt idx="6">
                  <c:v>28163</c:v>
                </c:pt>
                <c:pt idx="7">
                  <c:v>27428</c:v>
                </c:pt>
                <c:pt idx="8">
                  <c:v>28726</c:v>
                </c:pt>
                <c:pt idx="9">
                  <c:v>29192</c:v>
                </c:pt>
                <c:pt idx="10">
                  <c:v>31201</c:v>
                </c:pt>
                <c:pt idx="11">
                  <c:v>27684</c:v>
                </c:pt>
                <c:pt idx="12">
                  <c:v>26418</c:v>
                </c:pt>
                <c:pt idx="13">
                  <c:v>29615</c:v>
                </c:pt>
                <c:pt idx="14">
                  <c:v>28480</c:v>
                </c:pt>
              </c:numCache>
            </c:numRef>
          </c:val>
        </c:ser>
        <c:dLbls>
          <c:showVal val="1"/>
        </c:dLbls>
        <c:gapWidth val="60"/>
        <c:axId val="91944448"/>
        <c:axId val="91946368"/>
      </c:barChart>
      <c:lineChart>
        <c:grouping val="standard"/>
        <c:ser>
          <c:idx val="0"/>
          <c:order val="1"/>
          <c:tx>
            <c:strRef>
              <c:f>'25'!$A$16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'25'!$B$23:$P$23</c:f>
              <c:numCache>
                <c:formatCode>#,##0</c:formatCode>
                <c:ptCount val="15"/>
                <c:pt idx="0">
                  <c:v>30967</c:v>
                </c:pt>
                <c:pt idx="1">
                  <c:v>28570</c:v>
                </c:pt>
                <c:pt idx="2">
                  <c:v>27605</c:v>
                </c:pt>
                <c:pt idx="3">
                  <c:v>28050</c:v>
                </c:pt>
                <c:pt idx="4">
                  <c:v>31747</c:v>
                </c:pt>
                <c:pt idx="5">
                  <c:v>28436</c:v>
                </c:pt>
                <c:pt idx="6">
                  <c:v>30048</c:v>
                </c:pt>
                <c:pt idx="7">
                  <c:v>28056</c:v>
                </c:pt>
                <c:pt idx="8">
                  <c:v>29214</c:v>
                </c:pt>
                <c:pt idx="9">
                  <c:v>29411</c:v>
                </c:pt>
                <c:pt idx="10">
                  <c:v>30827</c:v>
                </c:pt>
                <c:pt idx="11">
                  <c:v>28355</c:v>
                </c:pt>
                <c:pt idx="12">
                  <c:v>26486</c:v>
                </c:pt>
                <c:pt idx="13">
                  <c:v>30000</c:v>
                </c:pt>
                <c:pt idx="14">
                  <c:v>29127</c:v>
                </c:pt>
              </c:numCache>
            </c:numRef>
          </c:val>
        </c:ser>
        <c:dLbls>
          <c:showVal val="1"/>
        </c:dLbls>
        <c:marker val="1"/>
        <c:axId val="91944448"/>
        <c:axId val="91946368"/>
      </c:lineChart>
      <c:catAx>
        <c:axId val="91944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808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946368"/>
        <c:crossesAt val="0"/>
        <c:lblAlgn val="ctr"/>
        <c:lblOffset val="100"/>
        <c:tickLblSkip val="1"/>
        <c:tickMarkSkip val="1"/>
      </c:catAx>
      <c:valAx>
        <c:axId val="91946368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944448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Technické lyceum 78-42-M/001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'25'!$A$13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'25'!$B$13:$P$13</c:f>
              <c:numCache>
                <c:formatCode>#,##0</c:formatCode>
                <c:ptCount val="15"/>
                <c:pt idx="0">
                  <c:v>25253</c:v>
                </c:pt>
                <c:pt idx="1">
                  <c:v>25363</c:v>
                </c:pt>
                <c:pt idx="2">
                  <c:v>24488</c:v>
                </c:pt>
                <c:pt idx="3">
                  <c:v>24354</c:v>
                </c:pt>
                <c:pt idx="4">
                  <c:v>24712</c:v>
                </c:pt>
                <c:pt idx="5">
                  <c:v>25377</c:v>
                </c:pt>
                <c:pt idx="6">
                  <c:v>24765</c:v>
                </c:pt>
                <c:pt idx="7">
                  <c:v>24510</c:v>
                </c:pt>
                <c:pt idx="8">
                  <c:v>25494</c:v>
                </c:pt>
                <c:pt idx="9">
                  <c:v>25996</c:v>
                </c:pt>
                <c:pt idx="10">
                  <c:v>27695</c:v>
                </c:pt>
                <c:pt idx="11">
                  <c:v>24358</c:v>
                </c:pt>
                <c:pt idx="12">
                  <c:v>23413</c:v>
                </c:pt>
                <c:pt idx="13">
                  <c:v>26354</c:v>
                </c:pt>
                <c:pt idx="14">
                  <c:v>25152</c:v>
                </c:pt>
              </c:numCache>
            </c:numRef>
          </c:val>
        </c:ser>
        <c:gapWidth val="60"/>
        <c:axId val="91977984"/>
        <c:axId val="92000640"/>
      </c:barChart>
      <c:lineChart>
        <c:grouping val="standard"/>
        <c:ser>
          <c:idx val="1"/>
          <c:order val="1"/>
          <c:tx>
            <c:strRef>
              <c:f>'25'!$A$16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'25'!$B$21:$P$21</c:f>
              <c:numCache>
                <c:formatCode>#,##0</c:formatCode>
                <c:ptCount val="15"/>
                <c:pt idx="0">
                  <c:v>25253</c:v>
                </c:pt>
                <c:pt idx="1">
                  <c:v>25178</c:v>
                </c:pt>
                <c:pt idx="2">
                  <c:v>24488</c:v>
                </c:pt>
                <c:pt idx="3">
                  <c:v>24450</c:v>
                </c:pt>
                <c:pt idx="4">
                  <c:v>27966</c:v>
                </c:pt>
                <c:pt idx="5">
                  <c:v>25288</c:v>
                </c:pt>
                <c:pt idx="6">
                  <c:v>26660</c:v>
                </c:pt>
                <c:pt idx="7">
                  <c:v>25138</c:v>
                </c:pt>
                <c:pt idx="8">
                  <c:v>25808</c:v>
                </c:pt>
                <c:pt idx="9">
                  <c:v>26142</c:v>
                </c:pt>
                <c:pt idx="10">
                  <c:v>27467</c:v>
                </c:pt>
                <c:pt idx="11">
                  <c:v>25243</c:v>
                </c:pt>
                <c:pt idx="12">
                  <c:v>23700</c:v>
                </c:pt>
                <c:pt idx="13">
                  <c:v>26397</c:v>
                </c:pt>
                <c:pt idx="14">
                  <c:v>25656</c:v>
                </c:pt>
              </c:numCache>
            </c:numRef>
          </c:val>
        </c:ser>
        <c:marker val="1"/>
        <c:axId val="91977984"/>
        <c:axId val="92000640"/>
      </c:lineChart>
      <c:catAx>
        <c:axId val="91977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2000640"/>
        <c:crossesAt val="0"/>
        <c:auto val="1"/>
        <c:lblAlgn val="ctr"/>
        <c:lblOffset val="100"/>
      </c:catAx>
      <c:valAx>
        <c:axId val="9200064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197798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94"/>
          <c:y val="0.31927055360854645"/>
          <c:w val="5.4133301736736097E-2"/>
          <c:h val="3.260115606936445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Technické lyceum 78-42-M/001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'25'!$A$14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'25'!$B$14:$P$14</c:f>
              <c:numCache>
                <c:formatCode>#,##0</c:formatCode>
                <c:ptCount val="15"/>
                <c:pt idx="0">
                  <c:v>5108</c:v>
                </c:pt>
                <c:pt idx="1">
                  <c:v>3186</c:v>
                </c:pt>
                <c:pt idx="2">
                  <c:v>2930</c:v>
                </c:pt>
                <c:pt idx="3">
                  <c:v>3240</c:v>
                </c:pt>
                <c:pt idx="4">
                  <c:v>3427</c:v>
                </c:pt>
                <c:pt idx="5">
                  <c:v>2857</c:v>
                </c:pt>
                <c:pt idx="6">
                  <c:v>3398</c:v>
                </c:pt>
                <c:pt idx="7">
                  <c:v>2918</c:v>
                </c:pt>
                <c:pt idx="8">
                  <c:v>3232</c:v>
                </c:pt>
                <c:pt idx="9">
                  <c:v>3196</c:v>
                </c:pt>
                <c:pt idx="10">
                  <c:v>3506</c:v>
                </c:pt>
                <c:pt idx="11">
                  <c:v>3326</c:v>
                </c:pt>
                <c:pt idx="12">
                  <c:v>3005</c:v>
                </c:pt>
                <c:pt idx="13">
                  <c:v>3261</c:v>
                </c:pt>
                <c:pt idx="14">
                  <c:v>3328</c:v>
                </c:pt>
              </c:numCache>
            </c:numRef>
          </c:val>
        </c:ser>
        <c:gapWidth val="60"/>
        <c:axId val="92244608"/>
        <c:axId val="92254976"/>
      </c:barChart>
      <c:lineChart>
        <c:grouping val="standard"/>
        <c:ser>
          <c:idx val="1"/>
          <c:order val="1"/>
          <c:tx>
            <c:strRef>
              <c:f>'25'!$A$16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'25'!$B$22:$P$22</c:f>
              <c:numCache>
                <c:formatCode>#,##0</c:formatCode>
                <c:ptCount val="15"/>
                <c:pt idx="0">
                  <c:v>5714</c:v>
                </c:pt>
                <c:pt idx="1">
                  <c:v>3392</c:v>
                </c:pt>
                <c:pt idx="2">
                  <c:v>3117</c:v>
                </c:pt>
                <c:pt idx="3">
                  <c:v>3600</c:v>
                </c:pt>
                <c:pt idx="4">
                  <c:v>3781</c:v>
                </c:pt>
                <c:pt idx="5">
                  <c:v>3148</c:v>
                </c:pt>
                <c:pt idx="6">
                  <c:v>3388</c:v>
                </c:pt>
                <c:pt idx="7">
                  <c:v>2918</c:v>
                </c:pt>
                <c:pt idx="8">
                  <c:v>3406</c:v>
                </c:pt>
                <c:pt idx="9">
                  <c:v>3269</c:v>
                </c:pt>
                <c:pt idx="10">
                  <c:v>3360</c:v>
                </c:pt>
                <c:pt idx="11">
                  <c:v>3112</c:v>
                </c:pt>
                <c:pt idx="12">
                  <c:v>2786</c:v>
                </c:pt>
                <c:pt idx="13">
                  <c:v>3603</c:v>
                </c:pt>
                <c:pt idx="14">
                  <c:v>3471</c:v>
                </c:pt>
              </c:numCache>
            </c:numRef>
          </c:val>
        </c:ser>
        <c:marker val="1"/>
        <c:axId val="92244608"/>
        <c:axId val="92254976"/>
      </c:lineChart>
      <c:catAx>
        <c:axId val="92244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2254976"/>
        <c:crossesAt val="0"/>
        <c:auto val="1"/>
        <c:lblAlgn val="ctr"/>
        <c:lblOffset val="100"/>
      </c:catAx>
      <c:valAx>
        <c:axId val="9225497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224460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94"/>
          <c:y val="0.31927055360854645"/>
          <c:w val="5.4133301736736097E-2"/>
          <c:h val="3.260115606936445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Ekonomické lyceum 78-42-M/002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11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'26'!$A$8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'26'!$B$15:$P$15</c:f>
              <c:numCache>
                <c:formatCode>#,##0</c:formatCode>
                <c:ptCount val="15"/>
                <c:pt idx="0">
                  <c:v>29562</c:v>
                </c:pt>
                <c:pt idx="1">
                  <c:v>27704</c:v>
                </c:pt>
                <c:pt idx="2">
                  <c:v>26611</c:v>
                </c:pt>
                <c:pt idx="3">
                  <c:v>26134</c:v>
                </c:pt>
                <c:pt idx="4">
                  <c:v>29272</c:v>
                </c:pt>
                <c:pt idx="5">
                  <c:v>28234</c:v>
                </c:pt>
                <c:pt idx="6">
                  <c:v>26084</c:v>
                </c:pt>
                <c:pt idx="7">
                  <c:v>27428</c:v>
                </c:pt>
                <c:pt idx="8">
                  <c:v>0</c:v>
                </c:pt>
                <c:pt idx="9">
                  <c:v>28555</c:v>
                </c:pt>
                <c:pt idx="10">
                  <c:v>28634</c:v>
                </c:pt>
                <c:pt idx="11">
                  <c:v>27684</c:v>
                </c:pt>
                <c:pt idx="12">
                  <c:v>26034</c:v>
                </c:pt>
                <c:pt idx="13">
                  <c:v>28921</c:v>
                </c:pt>
                <c:pt idx="14">
                  <c:v>27759</c:v>
                </c:pt>
              </c:numCache>
            </c:numRef>
          </c:val>
        </c:ser>
        <c:dLbls>
          <c:showVal val="1"/>
        </c:dLbls>
        <c:gapWidth val="60"/>
        <c:axId val="96391168"/>
        <c:axId val="96393088"/>
      </c:barChart>
      <c:lineChart>
        <c:grouping val="standard"/>
        <c:ser>
          <c:idx val="0"/>
          <c:order val="1"/>
          <c:tx>
            <c:strRef>
              <c:f>'26'!$A$16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9.0474341298709456E-4"/>
                  <c:y val="-1.912568400964231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'26'!$B$23:$P$23</c:f>
              <c:numCache>
                <c:formatCode>#,##0</c:formatCode>
                <c:ptCount val="15"/>
                <c:pt idx="0">
                  <c:v>28151</c:v>
                </c:pt>
                <c:pt idx="1">
                  <c:v>28570</c:v>
                </c:pt>
                <c:pt idx="2">
                  <c:v>26792</c:v>
                </c:pt>
                <c:pt idx="3">
                  <c:v>26584</c:v>
                </c:pt>
                <c:pt idx="4">
                  <c:v>29076</c:v>
                </c:pt>
                <c:pt idx="5">
                  <c:v>28436</c:v>
                </c:pt>
                <c:pt idx="6">
                  <c:v>26971</c:v>
                </c:pt>
                <c:pt idx="7">
                  <c:v>28056</c:v>
                </c:pt>
                <c:pt idx="8">
                  <c:v>0</c:v>
                </c:pt>
                <c:pt idx="9">
                  <c:v>28767</c:v>
                </c:pt>
                <c:pt idx="10">
                  <c:v>28545</c:v>
                </c:pt>
                <c:pt idx="11">
                  <c:v>28355</c:v>
                </c:pt>
                <c:pt idx="12">
                  <c:v>26097</c:v>
                </c:pt>
                <c:pt idx="13">
                  <c:v>29304</c:v>
                </c:pt>
                <c:pt idx="14">
                  <c:v>27977</c:v>
                </c:pt>
              </c:numCache>
            </c:numRef>
          </c:val>
        </c:ser>
        <c:dLbls>
          <c:showVal val="1"/>
        </c:dLbls>
        <c:marker val="1"/>
        <c:axId val="96391168"/>
        <c:axId val="96393088"/>
      </c:lineChart>
      <c:catAx>
        <c:axId val="96391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97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6393088"/>
        <c:crossesAt val="0"/>
        <c:lblAlgn val="ctr"/>
        <c:lblOffset val="100"/>
        <c:tickLblSkip val="1"/>
        <c:tickMarkSkip val="1"/>
      </c:catAx>
      <c:valAx>
        <c:axId val="96393088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4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6391168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Ekonomické lyceum 78-42-M/002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'26'!$A$13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'26'!$B$13:$P$13</c:f>
              <c:numCache>
                <c:formatCode>#,##0</c:formatCode>
                <c:ptCount val="15"/>
                <c:pt idx="0">
                  <c:v>25884</c:v>
                </c:pt>
                <c:pt idx="1">
                  <c:v>24518</c:v>
                </c:pt>
                <c:pt idx="2">
                  <c:v>23766</c:v>
                </c:pt>
                <c:pt idx="3">
                  <c:v>22894</c:v>
                </c:pt>
                <c:pt idx="4">
                  <c:v>25897</c:v>
                </c:pt>
                <c:pt idx="5">
                  <c:v>25377</c:v>
                </c:pt>
                <c:pt idx="6">
                  <c:v>22686</c:v>
                </c:pt>
                <c:pt idx="7">
                  <c:v>24510</c:v>
                </c:pt>
                <c:pt idx="8">
                  <c:v>0</c:v>
                </c:pt>
                <c:pt idx="9">
                  <c:v>25359</c:v>
                </c:pt>
                <c:pt idx="10">
                  <c:v>25128</c:v>
                </c:pt>
                <c:pt idx="11">
                  <c:v>24358</c:v>
                </c:pt>
                <c:pt idx="12">
                  <c:v>23029</c:v>
                </c:pt>
                <c:pt idx="13">
                  <c:v>25660</c:v>
                </c:pt>
                <c:pt idx="14">
                  <c:v>24544</c:v>
                </c:pt>
              </c:numCache>
            </c:numRef>
          </c:val>
        </c:ser>
        <c:gapWidth val="60"/>
        <c:axId val="96514816"/>
        <c:axId val="96516736"/>
      </c:barChart>
      <c:lineChart>
        <c:grouping val="standard"/>
        <c:ser>
          <c:idx val="1"/>
          <c:order val="1"/>
          <c:tx>
            <c:strRef>
              <c:f>'26'!$A$16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0351723608528311E-4"/>
                  <c:y val="-4.013104358168134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'26'!$B$21:$P$21</c:f>
              <c:numCache>
                <c:formatCode>#,##0</c:formatCode>
                <c:ptCount val="15"/>
                <c:pt idx="0">
                  <c:v>23008</c:v>
                </c:pt>
                <c:pt idx="1">
                  <c:v>25178</c:v>
                </c:pt>
                <c:pt idx="2">
                  <c:v>23766</c:v>
                </c:pt>
                <c:pt idx="3">
                  <c:v>22984</c:v>
                </c:pt>
                <c:pt idx="4">
                  <c:v>25527</c:v>
                </c:pt>
                <c:pt idx="5">
                  <c:v>25288</c:v>
                </c:pt>
                <c:pt idx="6">
                  <c:v>23583</c:v>
                </c:pt>
                <c:pt idx="7">
                  <c:v>25138</c:v>
                </c:pt>
                <c:pt idx="8">
                  <c:v>0</c:v>
                </c:pt>
                <c:pt idx="9">
                  <c:v>25498</c:v>
                </c:pt>
                <c:pt idx="10">
                  <c:v>25185</c:v>
                </c:pt>
                <c:pt idx="11">
                  <c:v>25243</c:v>
                </c:pt>
                <c:pt idx="12">
                  <c:v>23311</c:v>
                </c:pt>
                <c:pt idx="13">
                  <c:v>25701</c:v>
                </c:pt>
                <c:pt idx="14">
                  <c:v>24570</c:v>
                </c:pt>
              </c:numCache>
            </c:numRef>
          </c:val>
        </c:ser>
        <c:marker val="1"/>
        <c:axId val="96514816"/>
        <c:axId val="96516736"/>
      </c:lineChart>
      <c:catAx>
        <c:axId val="96514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6516736"/>
        <c:crossesAt val="0"/>
        <c:auto val="1"/>
        <c:lblAlgn val="ctr"/>
        <c:lblOffset val="100"/>
      </c:catAx>
      <c:valAx>
        <c:axId val="9651673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651481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Ekonomické lyceum 78-42-M/002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'26'!$A$14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'26'!$B$14:$P$14</c:f>
              <c:numCache>
                <c:formatCode>#,##0</c:formatCode>
                <c:ptCount val="15"/>
                <c:pt idx="0">
                  <c:v>3678</c:v>
                </c:pt>
                <c:pt idx="1">
                  <c:v>3186</c:v>
                </c:pt>
                <c:pt idx="2">
                  <c:v>2845</c:v>
                </c:pt>
                <c:pt idx="3">
                  <c:v>3240</c:v>
                </c:pt>
                <c:pt idx="4">
                  <c:v>3375</c:v>
                </c:pt>
                <c:pt idx="5">
                  <c:v>2857</c:v>
                </c:pt>
                <c:pt idx="6">
                  <c:v>3398</c:v>
                </c:pt>
                <c:pt idx="7">
                  <c:v>2918</c:v>
                </c:pt>
                <c:pt idx="8">
                  <c:v>0</c:v>
                </c:pt>
                <c:pt idx="9">
                  <c:v>3196</c:v>
                </c:pt>
                <c:pt idx="10">
                  <c:v>3506</c:v>
                </c:pt>
                <c:pt idx="11">
                  <c:v>3326</c:v>
                </c:pt>
                <c:pt idx="12">
                  <c:v>3005</c:v>
                </c:pt>
                <c:pt idx="13">
                  <c:v>3261</c:v>
                </c:pt>
                <c:pt idx="14">
                  <c:v>3215</c:v>
                </c:pt>
              </c:numCache>
            </c:numRef>
          </c:val>
        </c:ser>
        <c:gapWidth val="60"/>
        <c:axId val="96834688"/>
        <c:axId val="96836608"/>
      </c:barChart>
      <c:lineChart>
        <c:grouping val="standard"/>
        <c:ser>
          <c:idx val="1"/>
          <c:order val="1"/>
          <c:tx>
            <c:strRef>
              <c:f>'26'!$A$16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'26'!$B$7:$P$7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'26'!$B$22:$P$22</c:f>
              <c:numCache>
                <c:formatCode>#,##0</c:formatCode>
                <c:ptCount val="15"/>
                <c:pt idx="0">
                  <c:v>5143</c:v>
                </c:pt>
                <c:pt idx="1">
                  <c:v>3392</c:v>
                </c:pt>
                <c:pt idx="2">
                  <c:v>3026</c:v>
                </c:pt>
                <c:pt idx="3">
                  <c:v>3600</c:v>
                </c:pt>
                <c:pt idx="4">
                  <c:v>3549</c:v>
                </c:pt>
                <c:pt idx="5">
                  <c:v>3148</c:v>
                </c:pt>
                <c:pt idx="6">
                  <c:v>3388</c:v>
                </c:pt>
                <c:pt idx="7">
                  <c:v>2918</c:v>
                </c:pt>
                <c:pt idx="8">
                  <c:v>0</c:v>
                </c:pt>
                <c:pt idx="9">
                  <c:v>3269</c:v>
                </c:pt>
                <c:pt idx="10">
                  <c:v>3360</c:v>
                </c:pt>
                <c:pt idx="11">
                  <c:v>3112</c:v>
                </c:pt>
                <c:pt idx="12">
                  <c:v>2786</c:v>
                </c:pt>
                <c:pt idx="13">
                  <c:v>3603</c:v>
                </c:pt>
                <c:pt idx="14">
                  <c:v>3407</c:v>
                </c:pt>
              </c:numCache>
            </c:numRef>
          </c:val>
        </c:ser>
        <c:marker val="1"/>
        <c:axId val="96834688"/>
        <c:axId val="96836608"/>
      </c:lineChart>
      <c:catAx>
        <c:axId val="96834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6836608"/>
        <c:crossesAt val="0"/>
        <c:auto val="1"/>
        <c:lblAlgn val="ctr"/>
        <c:lblOffset val="100"/>
      </c:catAx>
      <c:valAx>
        <c:axId val="9683660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683468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72"/>
          <c:y val="0.31927055360854634"/>
          <c:w val="5.4133301736736063E-2"/>
          <c:h val="3.260115606936443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Pedagogické lyceum 78-42-M/003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33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'27'!$A$8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'27'!$B$15:$P$15</c:f>
              <c:numCache>
                <c:formatCode>#,##0</c:formatCode>
                <c:ptCount val="15"/>
                <c:pt idx="0">
                  <c:v>30672</c:v>
                </c:pt>
                <c:pt idx="1">
                  <c:v>27704</c:v>
                </c:pt>
                <c:pt idx="2">
                  <c:v>26963</c:v>
                </c:pt>
                <c:pt idx="3">
                  <c:v>26134</c:v>
                </c:pt>
                <c:pt idx="4">
                  <c:v>28189</c:v>
                </c:pt>
                <c:pt idx="5">
                  <c:v>28234</c:v>
                </c:pt>
                <c:pt idx="6">
                  <c:v>26462</c:v>
                </c:pt>
                <c:pt idx="7">
                  <c:v>27428</c:v>
                </c:pt>
                <c:pt idx="8">
                  <c:v>28726</c:v>
                </c:pt>
                <c:pt idx="9">
                  <c:v>0</c:v>
                </c:pt>
                <c:pt idx="10">
                  <c:v>28764</c:v>
                </c:pt>
                <c:pt idx="11">
                  <c:v>27684</c:v>
                </c:pt>
                <c:pt idx="12">
                  <c:v>0</c:v>
                </c:pt>
                <c:pt idx="13">
                  <c:v>28711</c:v>
                </c:pt>
                <c:pt idx="14">
                  <c:v>27973</c:v>
                </c:pt>
              </c:numCache>
            </c:numRef>
          </c:val>
        </c:ser>
        <c:dLbls>
          <c:showVal val="1"/>
        </c:dLbls>
        <c:gapWidth val="60"/>
        <c:axId val="98342784"/>
        <c:axId val="98349056"/>
      </c:barChart>
      <c:lineChart>
        <c:grouping val="standard"/>
        <c:ser>
          <c:idx val="0"/>
          <c:order val="1"/>
          <c:tx>
            <c:strRef>
              <c:f>'27'!$A$16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'27'!$B$23:$P$23</c:f>
              <c:numCache>
                <c:formatCode>#,##0</c:formatCode>
                <c:ptCount val="15"/>
                <c:pt idx="0">
                  <c:v>31278</c:v>
                </c:pt>
                <c:pt idx="1">
                  <c:v>28570</c:v>
                </c:pt>
                <c:pt idx="2">
                  <c:v>27147</c:v>
                </c:pt>
                <c:pt idx="3">
                  <c:v>26584</c:v>
                </c:pt>
                <c:pt idx="4">
                  <c:v>28132</c:v>
                </c:pt>
                <c:pt idx="5">
                  <c:v>28436</c:v>
                </c:pt>
                <c:pt idx="6">
                  <c:v>26971</c:v>
                </c:pt>
                <c:pt idx="7">
                  <c:v>28056</c:v>
                </c:pt>
                <c:pt idx="8">
                  <c:v>29214</c:v>
                </c:pt>
                <c:pt idx="9">
                  <c:v>0</c:v>
                </c:pt>
                <c:pt idx="10">
                  <c:v>28545</c:v>
                </c:pt>
                <c:pt idx="11">
                  <c:v>28355</c:v>
                </c:pt>
                <c:pt idx="12">
                  <c:v>0</c:v>
                </c:pt>
                <c:pt idx="13">
                  <c:v>29094</c:v>
                </c:pt>
                <c:pt idx="14">
                  <c:v>28366</c:v>
                </c:pt>
              </c:numCache>
            </c:numRef>
          </c:val>
        </c:ser>
        <c:dLbls>
          <c:showVal val="1"/>
        </c:dLbls>
        <c:marker val="1"/>
        <c:axId val="98342784"/>
        <c:axId val="98349056"/>
      </c:lineChart>
      <c:catAx>
        <c:axId val="98342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808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8349056"/>
        <c:crossesAt val="0"/>
        <c:lblAlgn val="ctr"/>
        <c:lblOffset val="100"/>
        <c:tickLblSkip val="1"/>
        <c:tickMarkSkip val="1"/>
      </c:catAx>
      <c:valAx>
        <c:axId val="98349056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8342784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Strojírenství  23-41-M/01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'3'!$B$13:$P$13</c:f>
              <c:numCache>
                <c:formatCode>#,##0</c:formatCode>
                <c:ptCount val="15"/>
                <c:pt idx="0">
                  <c:v>27009</c:v>
                </c:pt>
                <c:pt idx="1">
                  <c:v>29005</c:v>
                </c:pt>
                <c:pt idx="2">
                  <c:v>26190</c:v>
                </c:pt>
                <c:pt idx="3">
                  <c:v>30449</c:v>
                </c:pt>
                <c:pt idx="4">
                  <c:v>33039</c:v>
                </c:pt>
                <c:pt idx="5">
                  <c:v>26014</c:v>
                </c:pt>
                <c:pt idx="6">
                  <c:v>26329</c:v>
                </c:pt>
                <c:pt idx="7">
                  <c:v>26860</c:v>
                </c:pt>
                <c:pt idx="8">
                  <c:v>27803</c:v>
                </c:pt>
                <c:pt idx="9">
                  <c:v>27651</c:v>
                </c:pt>
                <c:pt idx="10">
                  <c:v>27876</c:v>
                </c:pt>
                <c:pt idx="11">
                  <c:v>26531</c:v>
                </c:pt>
                <c:pt idx="12">
                  <c:v>25085</c:v>
                </c:pt>
                <c:pt idx="13">
                  <c:v>28114</c:v>
                </c:pt>
                <c:pt idx="14">
                  <c:v>27711</c:v>
                </c:pt>
              </c:numCache>
            </c:numRef>
          </c:val>
        </c:ser>
        <c:gapWidth val="60"/>
        <c:axId val="61856384"/>
        <c:axId val="61862656"/>
      </c:barChart>
      <c:lineChart>
        <c:grouping val="standard"/>
        <c:ser>
          <c:idx val="1"/>
          <c:order val="1"/>
          <c:tx>
            <c:strRef>
              <c:f>'3'!$A$16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88765502038E-4"/>
                  <c:y val="-4.204204565699949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'3'!$B$21:$P$21</c:f>
              <c:numCache>
                <c:formatCode>#,##0</c:formatCode>
                <c:ptCount val="15"/>
                <c:pt idx="0">
                  <c:v>27009</c:v>
                </c:pt>
                <c:pt idx="1">
                  <c:v>28064</c:v>
                </c:pt>
                <c:pt idx="2">
                  <c:v>26190</c:v>
                </c:pt>
                <c:pt idx="3">
                  <c:v>30568</c:v>
                </c:pt>
                <c:pt idx="4">
                  <c:v>25026</c:v>
                </c:pt>
                <c:pt idx="5">
                  <c:v>25924</c:v>
                </c:pt>
                <c:pt idx="6">
                  <c:v>28203</c:v>
                </c:pt>
                <c:pt idx="7">
                  <c:v>26738</c:v>
                </c:pt>
                <c:pt idx="8">
                  <c:v>28146</c:v>
                </c:pt>
                <c:pt idx="9">
                  <c:v>27816</c:v>
                </c:pt>
                <c:pt idx="10">
                  <c:v>27024</c:v>
                </c:pt>
                <c:pt idx="11">
                  <c:v>27495</c:v>
                </c:pt>
                <c:pt idx="12">
                  <c:v>25461</c:v>
                </c:pt>
                <c:pt idx="13">
                  <c:v>28160</c:v>
                </c:pt>
                <c:pt idx="14">
                  <c:v>27273</c:v>
                </c:pt>
              </c:numCache>
            </c:numRef>
          </c:val>
        </c:ser>
        <c:marker val="1"/>
        <c:axId val="61856384"/>
        <c:axId val="61862656"/>
      </c:lineChart>
      <c:catAx>
        <c:axId val="61856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862656"/>
        <c:crossesAt val="0"/>
        <c:auto val="1"/>
        <c:lblAlgn val="ctr"/>
        <c:lblOffset val="100"/>
      </c:catAx>
      <c:valAx>
        <c:axId val="6186265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185638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Pedagogické lyceum 78-42-M/003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'27'!$A$13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'27'!$B$13:$P$13</c:f>
              <c:numCache>
                <c:formatCode>#,##0</c:formatCode>
                <c:ptCount val="15"/>
                <c:pt idx="0">
                  <c:v>25564</c:v>
                </c:pt>
                <c:pt idx="1">
                  <c:v>24518</c:v>
                </c:pt>
                <c:pt idx="2">
                  <c:v>24082</c:v>
                </c:pt>
                <c:pt idx="3">
                  <c:v>22894</c:v>
                </c:pt>
                <c:pt idx="4">
                  <c:v>24484</c:v>
                </c:pt>
                <c:pt idx="5">
                  <c:v>25377</c:v>
                </c:pt>
                <c:pt idx="6">
                  <c:v>23064</c:v>
                </c:pt>
                <c:pt idx="7">
                  <c:v>24510</c:v>
                </c:pt>
                <c:pt idx="8">
                  <c:v>25494</c:v>
                </c:pt>
                <c:pt idx="9">
                  <c:v>0</c:v>
                </c:pt>
                <c:pt idx="10">
                  <c:v>25258</c:v>
                </c:pt>
                <c:pt idx="11">
                  <c:v>24358</c:v>
                </c:pt>
                <c:pt idx="12">
                  <c:v>0</c:v>
                </c:pt>
                <c:pt idx="13">
                  <c:v>25450</c:v>
                </c:pt>
                <c:pt idx="14">
                  <c:v>24588</c:v>
                </c:pt>
              </c:numCache>
            </c:numRef>
          </c:val>
        </c:ser>
        <c:gapWidth val="60"/>
        <c:axId val="98396800"/>
        <c:axId val="98411264"/>
      </c:barChart>
      <c:lineChart>
        <c:grouping val="standard"/>
        <c:ser>
          <c:idx val="1"/>
          <c:order val="1"/>
          <c:tx>
            <c:strRef>
              <c:f>'27'!$A$16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'27'!$B$21:$P$21</c:f>
              <c:numCache>
                <c:formatCode>#,##0</c:formatCode>
                <c:ptCount val="15"/>
                <c:pt idx="0">
                  <c:v>25564</c:v>
                </c:pt>
                <c:pt idx="1">
                  <c:v>25178</c:v>
                </c:pt>
                <c:pt idx="2">
                  <c:v>24082</c:v>
                </c:pt>
                <c:pt idx="3">
                  <c:v>22984</c:v>
                </c:pt>
                <c:pt idx="4">
                  <c:v>24339</c:v>
                </c:pt>
                <c:pt idx="5">
                  <c:v>25288</c:v>
                </c:pt>
                <c:pt idx="6">
                  <c:v>23583</c:v>
                </c:pt>
                <c:pt idx="7">
                  <c:v>25138</c:v>
                </c:pt>
                <c:pt idx="8">
                  <c:v>25808</c:v>
                </c:pt>
                <c:pt idx="9">
                  <c:v>0</c:v>
                </c:pt>
                <c:pt idx="10">
                  <c:v>25185</c:v>
                </c:pt>
                <c:pt idx="11">
                  <c:v>25243</c:v>
                </c:pt>
                <c:pt idx="12">
                  <c:v>0</c:v>
                </c:pt>
                <c:pt idx="13">
                  <c:v>25491</c:v>
                </c:pt>
                <c:pt idx="14">
                  <c:v>24824</c:v>
                </c:pt>
              </c:numCache>
            </c:numRef>
          </c:val>
        </c:ser>
        <c:marker val="1"/>
        <c:axId val="98396800"/>
        <c:axId val="98411264"/>
      </c:lineChart>
      <c:catAx>
        <c:axId val="98396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8411264"/>
        <c:crossesAt val="0"/>
        <c:auto val="1"/>
        <c:lblAlgn val="ctr"/>
        <c:lblOffset val="100"/>
      </c:catAx>
      <c:valAx>
        <c:axId val="9841126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839680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94"/>
          <c:y val="0.31927055360854645"/>
          <c:w val="5.4133301736736097E-2"/>
          <c:h val="3.260115606936445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Pedagogické lyceum 78-42-M/003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'27'!$A$14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'27'!$B$14:$P$14</c:f>
              <c:numCache>
                <c:formatCode>#,##0</c:formatCode>
                <c:ptCount val="15"/>
                <c:pt idx="0">
                  <c:v>5108</c:v>
                </c:pt>
                <c:pt idx="1">
                  <c:v>3186</c:v>
                </c:pt>
                <c:pt idx="2">
                  <c:v>2881</c:v>
                </c:pt>
                <c:pt idx="3">
                  <c:v>3240</c:v>
                </c:pt>
                <c:pt idx="4">
                  <c:v>3705</c:v>
                </c:pt>
                <c:pt idx="5">
                  <c:v>2857</c:v>
                </c:pt>
                <c:pt idx="6">
                  <c:v>3398</c:v>
                </c:pt>
                <c:pt idx="7">
                  <c:v>2918</c:v>
                </c:pt>
                <c:pt idx="8">
                  <c:v>3232</c:v>
                </c:pt>
                <c:pt idx="9">
                  <c:v>0</c:v>
                </c:pt>
                <c:pt idx="10">
                  <c:v>3506</c:v>
                </c:pt>
                <c:pt idx="11">
                  <c:v>3326</c:v>
                </c:pt>
                <c:pt idx="12">
                  <c:v>0</c:v>
                </c:pt>
                <c:pt idx="13">
                  <c:v>3261</c:v>
                </c:pt>
                <c:pt idx="14">
                  <c:v>3385</c:v>
                </c:pt>
              </c:numCache>
            </c:numRef>
          </c:val>
        </c:ser>
        <c:gapWidth val="60"/>
        <c:axId val="98434048"/>
        <c:axId val="98595968"/>
      </c:barChart>
      <c:lineChart>
        <c:grouping val="standard"/>
        <c:ser>
          <c:idx val="1"/>
          <c:order val="1"/>
          <c:tx>
            <c:strRef>
              <c:f>'27'!$A$16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'27'!$B$7:$P$7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'27'!$B$22:$P$22</c:f>
              <c:numCache>
                <c:formatCode>#,##0</c:formatCode>
                <c:ptCount val="15"/>
                <c:pt idx="0">
                  <c:v>5714</c:v>
                </c:pt>
                <c:pt idx="1">
                  <c:v>3392</c:v>
                </c:pt>
                <c:pt idx="2">
                  <c:v>3065</c:v>
                </c:pt>
                <c:pt idx="3">
                  <c:v>3600</c:v>
                </c:pt>
                <c:pt idx="4">
                  <c:v>3793</c:v>
                </c:pt>
                <c:pt idx="5">
                  <c:v>3148</c:v>
                </c:pt>
                <c:pt idx="6">
                  <c:v>3388</c:v>
                </c:pt>
                <c:pt idx="7">
                  <c:v>2918</c:v>
                </c:pt>
                <c:pt idx="8">
                  <c:v>3406</c:v>
                </c:pt>
                <c:pt idx="9">
                  <c:v>0</c:v>
                </c:pt>
                <c:pt idx="10">
                  <c:v>3360</c:v>
                </c:pt>
                <c:pt idx="11">
                  <c:v>3112</c:v>
                </c:pt>
                <c:pt idx="12">
                  <c:v>0</c:v>
                </c:pt>
                <c:pt idx="13">
                  <c:v>3603</c:v>
                </c:pt>
                <c:pt idx="14">
                  <c:v>3542</c:v>
                </c:pt>
              </c:numCache>
            </c:numRef>
          </c:val>
        </c:ser>
        <c:marker val="1"/>
        <c:axId val="98434048"/>
        <c:axId val="98595968"/>
      </c:lineChart>
      <c:catAx>
        <c:axId val="98434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8595968"/>
        <c:crossesAt val="0"/>
        <c:auto val="1"/>
        <c:lblAlgn val="ctr"/>
        <c:lblOffset val="100"/>
      </c:catAx>
      <c:valAx>
        <c:axId val="9859596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8434048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94"/>
          <c:y val="0.31927055360854645"/>
          <c:w val="5.4133301736736097E-2"/>
          <c:h val="3.260115606936445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Zdravotnické lyceum 78-42-M/005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33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'28'!$A$8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'28'!$B$15:$P$15</c:f>
              <c:numCache>
                <c:formatCode>#,##0</c:formatCode>
                <c:ptCount val="15"/>
                <c:pt idx="0">
                  <c:v>32365</c:v>
                </c:pt>
                <c:pt idx="1">
                  <c:v>28549</c:v>
                </c:pt>
                <c:pt idx="2">
                  <c:v>27512</c:v>
                </c:pt>
                <c:pt idx="3">
                  <c:v>26134</c:v>
                </c:pt>
                <c:pt idx="4">
                  <c:v>29174</c:v>
                </c:pt>
                <c:pt idx="5">
                  <c:v>28234</c:v>
                </c:pt>
                <c:pt idx="6">
                  <c:v>27285</c:v>
                </c:pt>
                <c:pt idx="7">
                  <c:v>27428</c:v>
                </c:pt>
                <c:pt idx="8">
                  <c:v>0</c:v>
                </c:pt>
                <c:pt idx="9">
                  <c:v>28045</c:v>
                </c:pt>
                <c:pt idx="10">
                  <c:v>29236</c:v>
                </c:pt>
                <c:pt idx="11">
                  <c:v>0</c:v>
                </c:pt>
                <c:pt idx="12">
                  <c:v>24891</c:v>
                </c:pt>
                <c:pt idx="13">
                  <c:v>28162</c:v>
                </c:pt>
                <c:pt idx="14">
                  <c:v>28084</c:v>
                </c:pt>
              </c:numCache>
            </c:numRef>
          </c:val>
        </c:ser>
        <c:dLbls>
          <c:showVal val="1"/>
        </c:dLbls>
        <c:gapWidth val="60"/>
        <c:axId val="100020224"/>
        <c:axId val="100022144"/>
      </c:barChart>
      <c:lineChart>
        <c:grouping val="standard"/>
        <c:ser>
          <c:idx val="0"/>
          <c:order val="1"/>
          <c:tx>
            <c:strRef>
              <c:f>'28'!$A$16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9.0474341298708621E-4"/>
                  <c:y val="-8.8272387736810665E-3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'28'!$B$23:$P$23</c:f>
              <c:numCache>
                <c:formatCode>#,##0</c:formatCode>
                <c:ptCount val="15"/>
                <c:pt idx="0">
                  <c:v>29558</c:v>
                </c:pt>
                <c:pt idx="1">
                  <c:v>28570</c:v>
                </c:pt>
                <c:pt idx="2">
                  <c:v>27699</c:v>
                </c:pt>
                <c:pt idx="3">
                  <c:v>26584</c:v>
                </c:pt>
                <c:pt idx="4">
                  <c:v>31219</c:v>
                </c:pt>
                <c:pt idx="5">
                  <c:v>28436</c:v>
                </c:pt>
                <c:pt idx="6">
                  <c:v>27209</c:v>
                </c:pt>
                <c:pt idx="7">
                  <c:v>28056</c:v>
                </c:pt>
                <c:pt idx="8">
                  <c:v>0</c:v>
                </c:pt>
                <c:pt idx="9">
                  <c:v>28251</c:v>
                </c:pt>
                <c:pt idx="10">
                  <c:v>28545</c:v>
                </c:pt>
                <c:pt idx="11">
                  <c:v>0</c:v>
                </c:pt>
                <c:pt idx="12">
                  <c:v>32393</c:v>
                </c:pt>
                <c:pt idx="13">
                  <c:v>28544</c:v>
                </c:pt>
                <c:pt idx="14">
                  <c:v>28755</c:v>
                </c:pt>
              </c:numCache>
            </c:numRef>
          </c:val>
        </c:ser>
        <c:dLbls>
          <c:showVal val="1"/>
        </c:dLbls>
        <c:marker val="1"/>
        <c:axId val="100020224"/>
        <c:axId val="100022144"/>
      </c:lineChart>
      <c:catAx>
        <c:axId val="100020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808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0022144"/>
        <c:crossesAt val="0"/>
        <c:lblAlgn val="ctr"/>
        <c:lblOffset val="100"/>
        <c:tickLblSkip val="1"/>
        <c:tickMarkSkip val="1"/>
      </c:catAx>
      <c:valAx>
        <c:axId val="100022144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6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0020224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Zdravotnické lyceum 78-42-M/005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'28'!$A$13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'28'!$B$13:$P$13</c:f>
              <c:numCache>
                <c:formatCode>#,##0</c:formatCode>
                <c:ptCount val="15"/>
                <c:pt idx="0">
                  <c:v>28760</c:v>
                </c:pt>
                <c:pt idx="1">
                  <c:v>25363</c:v>
                </c:pt>
                <c:pt idx="2">
                  <c:v>24571</c:v>
                </c:pt>
                <c:pt idx="3">
                  <c:v>22894</c:v>
                </c:pt>
                <c:pt idx="4">
                  <c:v>24923</c:v>
                </c:pt>
                <c:pt idx="5">
                  <c:v>25377</c:v>
                </c:pt>
                <c:pt idx="6">
                  <c:v>23887</c:v>
                </c:pt>
                <c:pt idx="7">
                  <c:v>24510</c:v>
                </c:pt>
                <c:pt idx="8">
                  <c:v>0</c:v>
                </c:pt>
                <c:pt idx="9">
                  <c:v>24849</c:v>
                </c:pt>
                <c:pt idx="10">
                  <c:v>25730</c:v>
                </c:pt>
                <c:pt idx="11">
                  <c:v>0</c:v>
                </c:pt>
                <c:pt idx="12">
                  <c:v>21285</c:v>
                </c:pt>
                <c:pt idx="13">
                  <c:v>24901</c:v>
                </c:pt>
                <c:pt idx="14">
                  <c:v>24754</c:v>
                </c:pt>
              </c:numCache>
            </c:numRef>
          </c:val>
        </c:ser>
        <c:gapWidth val="60"/>
        <c:axId val="99955456"/>
        <c:axId val="99957376"/>
      </c:barChart>
      <c:lineChart>
        <c:grouping val="standard"/>
        <c:ser>
          <c:idx val="1"/>
          <c:order val="1"/>
          <c:tx>
            <c:strRef>
              <c:f>'28'!$A$16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'28'!$B$21:$P$21</c:f>
              <c:numCache>
                <c:formatCode>#,##0</c:formatCode>
                <c:ptCount val="15"/>
                <c:pt idx="0">
                  <c:v>23765</c:v>
                </c:pt>
                <c:pt idx="1">
                  <c:v>25178</c:v>
                </c:pt>
                <c:pt idx="2">
                  <c:v>24571</c:v>
                </c:pt>
                <c:pt idx="3">
                  <c:v>22984</c:v>
                </c:pt>
                <c:pt idx="4">
                  <c:v>26642</c:v>
                </c:pt>
                <c:pt idx="5">
                  <c:v>25288</c:v>
                </c:pt>
                <c:pt idx="6">
                  <c:v>23821</c:v>
                </c:pt>
                <c:pt idx="7">
                  <c:v>25138</c:v>
                </c:pt>
                <c:pt idx="8">
                  <c:v>0</c:v>
                </c:pt>
                <c:pt idx="9">
                  <c:v>24982</c:v>
                </c:pt>
                <c:pt idx="10">
                  <c:v>25185</c:v>
                </c:pt>
                <c:pt idx="11">
                  <c:v>0</c:v>
                </c:pt>
                <c:pt idx="12">
                  <c:v>27086</c:v>
                </c:pt>
                <c:pt idx="13">
                  <c:v>24941</c:v>
                </c:pt>
                <c:pt idx="14">
                  <c:v>24965</c:v>
                </c:pt>
              </c:numCache>
            </c:numRef>
          </c:val>
        </c:ser>
        <c:marker val="1"/>
        <c:axId val="99955456"/>
        <c:axId val="99957376"/>
      </c:lineChart>
      <c:catAx>
        <c:axId val="99955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9957376"/>
        <c:crossesAt val="0"/>
        <c:auto val="1"/>
        <c:lblAlgn val="ctr"/>
        <c:lblOffset val="100"/>
      </c:catAx>
      <c:valAx>
        <c:axId val="9995737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995545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94"/>
          <c:y val="0.31927055360854645"/>
          <c:w val="5.4133301736736097E-2"/>
          <c:h val="3.260115606936445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Zdravotnické lyceum 78-42-M/005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'28'!$A$14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'28'!$B$14:$P$14</c:f>
              <c:numCache>
                <c:formatCode>#,##0</c:formatCode>
                <c:ptCount val="15"/>
                <c:pt idx="0">
                  <c:v>3605</c:v>
                </c:pt>
                <c:pt idx="1">
                  <c:v>3186</c:v>
                </c:pt>
                <c:pt idx="2">
                  <c:v>2941</c:v>
                </c:pt>
                <c:pt idx="3">
                  <c:v>3240</c:v>
                </c:pt>
                <c:pt idx="4">
                  <c:v>4251</c:v>
                </c:pt>
                <c:pt idx="5">
                  <c:v>2857</c:v>
                </c:pt>
                <c:pt idx="6">
                  <c:v>3398</c:v>
                </c:pt>
                <c:pt idx="7">
                  <c:v>2918</c:v>
                </c:pt>
                <c:pt idx="8">
                  <c:v>0</c:v>
                </c:pt>
                <c:pt idx="9">
                  <c:v>3196</c:v>
                </c:pt>
                <c:pt idx="10">
                  <c:v>3506</c:v>
                </c:pt>
                <c:pt idx="11">
                  <c:v>0</c:v>
                </c:pt>
                <c:pt idx="12">
                  <c:v>3606</c:v>
                </c:pt>
                <c:pt idx="13">
                  <c:v>3261</c:v>
                </c:pt>
                <c:pt idx="14">
                  <c:v>3330</c:v>
                </c:pt>
              </c:numCache>
            </c:numRef>
          </c:val>
        </c:ser>
        <c:gapWidth val="60"/>
        <c:axId val="100324480"/>
        <c:axId val="100326400"/>
      </c:barChart>
      <c:lineChart>
        <c:grouping val="standard"/>
        <c:ser>
          <c:idx val="1"/>
          <c:order val="1"/>
          <c:tx>
            <c:strRef>
              <c:f>'28'!$A$16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'28'!$B$7:$P$7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'28'!$B$22:$P$22</c:f>
              <c:numCache>
                <c:formatCode>#,##0</c:formatCode>
                <c:ptCount val="15"/>
                <c:pt idx="0">
                  <c:v>5793</c:v>
                </c:pt>
                <c:pt idx="1">
                  <c:v>3392</c:v>
                </c:pt>
                <c:pt idx="2">
                  <c:v>3128</c:v>
                </c:pt>
                <c:pt idx="3">
                  <c:v>3600</c:v>
                </c:pt>
                <c:pt idx="4">
                  <c:v>4577</c:v>
                </c:pt>
                <c:pt idx="5">
                  <c:v>3148</c:v>
                </c:pt>
                <c:pt idx="6">
                  <c:v>3388</c:v>
                </c:pt>
                <c:pt idx="7">
                  <c:v>2918</c:v>
                </c:pt>
                <c:pt idx="8">
                  <c:v>0</c:v>
                </c:pt>
                <c:pt idx="9">
                  <c:v>3269</c:v>
                </c:pt>
                <c:pt idx="10">
                  <c:v>3360</c:v>
                </c:pt>
                <c:pt idx="11">
                  <c:v>0</c:v>
                </c:pt>
                <c:pt idx="12">
                  <c:v>5307</c:v>
                </c:pt>
                <c:pt idx="13">
                  <c:v>3603</c:v>
                </c:pt>
                <c:pt idx="14">
                  <c:v>3790</c:v>
                </c:pt>
              </c:numCache>
            </c:numRef>
          </c:val>
        </c:ser>
        <c:marker val="1"/>
        <c:axId val="100324480"/>
        <c:axId val="100326400"/>
      </c:lineChart>
      <c:catAx>
        <c:axId val="100324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00326400"/>
        <c:crossesAt val="0"/>
        <c:auto val="1"/>
        <c:lblAlgn val="ctr"/>
        <c:lblOffset val="100"/>
      </c:catAx>
      <c:valAx>
        <c:axId val="10032640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0032448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994"/>
          <c:y val="0.31927055360854645"/>
          <c:w val="5.4133301736736097E-2"/>
          <c:h val="3.260115606936445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Technické lyceum 78-42-M/01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56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'29'!$A$8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'29'!$B$15:$P$15</c:f>
              <c:numCache>
                <c:formatCode>#,##0</c:formatCode>
                <c:ptCount val="15"/>
                <c:pt idx="0">
                  <c:v>30361</c:v>
                </c:pt>
                <c:pt idx="1">
                  <c:v>29246</c:v>
                </c:pt>
                <c:pt idx="2">
                  <c:v>27418</c:v>
                </c:pt>
                <c:pt idx="3">
                  <c:v>29012</c:v>
                </c:pt>
                <c:pt idx="4">
                  <c:v>25926</c:v>
                </c:pt>
                <c:pt idx="5">
                  <c:v>28368</c:v>
                </c:pt>
                <c:pt idx="6">
                  <c:v>28435</c:v>
                </c:pt>
                <c:pt idx="7">
                  <c:v>27428</c:v>
                </c:pt>
                <c:pt idx="8">
                  <c:v>29545</c:v>
                </c:pt>
                <c:pt idx="9">
                  <c:v>29192</c:v>
                </c:pt>
                <c:pt idx="10">
                  <c:v>32545</c:v>
                </c:pt>
                <c:pt idx="11">
                  <c:v>28637</c:v>
                </c:pt>
                <c:pt idx="12">
                  <c:v>27650</c:v>
                </c:pt>
                <c:pt idx="13">
                  <c:v>29615</c:v>
                </c:pt>
                <c:pt idx="14">
                  <c:v>28813</c:v>
                </c:pt>
              </c:numCache>
            </c:numRef>
          </c:val>
        </c:ser>
        <c:dLbls>
          <c:showVal val="1"/>
        </c:dLbls>
        <c:gapWidth val="60"/>
        <c:axId val="101566336"/>
        <c:axId val="101670912"/>
      </c:barChart>
      <c:lineChart>
        <c:grouping val="standard"/>
        <c:ser>
          <c:idx val="0"/>
          <c:order val="1"/>
          <c:tx>
            <c:strRef>
              <c:f>'29'!$A$16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1.9125684009642315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'29'!$B$23:$P$23</c:f>
              <c:numCache>
                <c:formatCode>#,##0</c:formatCode>
                <c:ptCount val="15"/>
                <c:pt idx="0">
                  <c:v>30967</c:v>
                </c:pt>
                <c:pt idx="1">
                  <c:v>30155</c:v>
                </c:pt>
                <c:pt idx="2">
                  <c:v>27605</c:v>
                </c:pt>
                <c:pt idx="3">
                  <c:v>29473</c:v>
                </c:pt>
                <c:pt idx="4">
                  <c:v>25813</c:v>
                </c:pt>
                <c:pt idx="5">
                  <c:v>28570</c:v>
                </c:pt>
                <c:pt idx="6">
                  <c:v>31315</c:v>
                </c:pt>
                <c:pt idx="7">
                  <c:v>28056</c:v>
                </c:pt>
                <c:pt idx="8">
                  <c:v>30044</c:v>
                </c:pt>
                <c:pt idx="9">
                  <c:v>29411</c:v>
                </c:pt>
                <c:pt idx="10">
                  <c:v>31392</c:v>
                </c:pt>
                <c:pt idx="11">
                  <c:v>29343</c:v>
                </c:pt>
                <c:pt idx="12">
                  <c:v>31056</c:v>
                </c:pt>
                <c:pt idx="13">
                  <c:v>30000</c:v>
                </c:pt>
                <c:pt idx="14">
                  <c:v>29514</c:v>
                </c:pt>
              </c:numCache>
            </c:numRef>
          </c:val>
        </c:ser>
        <c:dLbls>
          <c:showVal val="1"/>
        </c:dLbls>
        <c:marker val="1"/>
        <c:axId val="101566336"/>
        <c:axId val="101670912"/>
      </c:lineChart>
      <c:catAx>
        <c:axId val="101566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82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670912"/>
        <c:crossesAt val="0"/>
        <c:lblAlgn val="ctr"/>
        <c:lblOffset val="100"/>
        <c:tickLblSkip val="1"/>
        <c:tickMarkSkip val="1"/>
      </c:catAx>
      <c:valAx>
        <c:axId val="101670912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58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566336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Technické lyceum 78-42-M/01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'29'!$A$13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'29'!$B$13:$P$13</c:f>
              <c:numCache>
                <c:formatCode>#,##0</c:formatCode>
                <c:ptCount val="15"/>
                <c:pt idx="0">
                  <c:v>25253</c:v>
                </c:pt>
                <c:pt idx="1">
                  <c:v>26060</c:v>
                </c:pt>
                <c:pt idx="2">
                  <c:v>24488</c:v>
                </c:pt>
                <c:pt idx="3">
                  <c:v>25772</c:v>
                </c:pt>
                <c:pt idx="4">
                  <c:v>22500</c:v>
                </c:pt>
                <c:pt idx="5">
                  <c:v>25511</c:v>
                </c:pt>
                <c:pt idx="6">
                  <c:v>25037</c:v>
                </c:pt>
                <c:pt idx="7">
                  <c:v>24510</c:v>
                </c:pt>
                <c:pt idx="8">
                  <c:v>26313</c:v>
                </c:pt>
                <c:pt idx="9">
                  <c:v>25996</c:v>
                </c:pt>
                <c:pt idx="10">
                  <c:v>29039</c:v>
                </c:pt>
                <c:pt idx="11">
                  <c:v>25311</c:v>
                </c:pt>
                <c:pt idx="12">
                  <c:v>24645</c:v>
                </c:pt>
                <c:pt idx="13">
                  <c:v>26354</c:v>
                </c:pt>
                <c:pt idx="14">
                  <c:v>25485</c:v>
                </c:pt>
              </c:numCache>
            </c:numRef>
          </c:val>
        </c:ser>
        <c:gapWidth val="60"/>
        <c:axId val="100588160"/>
        <c:axId val="101925632"/>
      </c:barChart>
      <c:lineChart>
        <c:grouping val="standard"/>
        <c:ser>
          <c:idx val="1"/>
          <c:order val="1"/>
          <c:tx>
            <c:strRef>
              <c:f>'29'!$A$16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'29'!$B$21:$P$21</c:f>
              <c:numCache>
                <c:formatCode>#,##0</c:formatCode>
                <c:ptCount val="15"/>
                <c:pt idx="0">
                  <c:v>25253</c:v>
                </c:pt>
                <c:pt idx="1">
                  <c:v>26763</c:v>
                </c:pt>
                <c:pt idx="2">
                  <c:v>24488</c:v>
                </c:pt>
                <c:pt idx="3">
                  <c:v>25873</c:v>
                </c:pt>
                <c:pt idx="4">
                  <c:v>22032</c:v>
                </c:pt>
                <c:pt idx="5">
                  <c:v>25422</c:v>
                </c:pt>
                <c:pt idx="6">
                  <c:v>27927</c:v>
                </c:pt>
                <c:pt idx="7">
                  <c:v>25138</c:v>
                </c:pt>
                <c:pt idx="8">
                  <c:v>26638</c:v>
                </c:pt>
                <c:pt idx="9">
                  <c:v>26142</c:v>
                </c:pt>
                <c:pt idx="10">
                  <c:v>28032</c:v>
                </c:pt>
                <c:pt idx="11">
                  <c:v>26231</c:v>
                </c:pt>
                <c:pt idx="12">
                  <c:v>28270</c:v>
                </c:pt>
                <c:pt idx="13">
                  <c:v>26397</c:v>
                </c:pt>
                <c:pt idx="14">
                  <c:v>26043</c:v>
                </c:pt>
              </c:numCache>
            </c:numRef>
          </c:val>
        </c:ser>
        <c:marker val="1"/>
        <c:axId val="100588160"/>
        <c:axId val="101925632"/>
      </c:lineChart>
      <c:catAx>
        <c:axId val="100588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01925632"/>
        <c:crossesAt val="0"/>
        <c:auto val="1"/>
        <c:lblAlgn val="ctr"/>
        <c:lblOffset val="100"/>
      </c:catAx>
      <c:valAx>
        <c:axId val="101925632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0058816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9016"/>
          <c:y val="0.31927055360854656"/>
          <c:w val="5.4133301736736125E-2"/>
          <c:h val="3.2601156069364479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Technické lyceum 78-42-M/01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'29'!$A$14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'29'!$B$14:$P$14</c:f>
              <c:numCache>
                <c:formatCode>#,##0</c:formatCode>
                <c:ptCount val="15"/>
                <c:pt idx="0">
                  <c:v>5108</c:v>
                </c:pt>
                <c:pt idx="1">
                  <c:v>3186</c:v>
                </c:pt>
                <c:pt idx="2">
                  <c:v>2930</c:v>
                </c:pt>
                <c:pt idx="3">
                  <c:v>3240</c:v>
                </c:pt>
                <c:pt idx="4">
                  <c:v>3426</c:v>
                </c:pt>
                <c:pt idx="5">
                  <c:v>2857</c:v>
                </c:pt>
                <c:pt idx="6">
                  <c:v>3398</c:v>
                </c:pt>
                <c:pt idx="7">
                  <c:v>2918</c:v>
                </c:pt>
                <c:pt idx="8">
                  <c:v>3232</c:v>
                </c:pt>
                <c:pt idx="9">
                  <c:v>3196</c:v>
                </c:pt>
                <c:pt idx="10">
                  <c:v>3506</c:v>
                </c:pt>
                <c:pt idx="11">
                  <c:v>3326</c:v>
                </c:pt>
                <c:pt idx="12">
                  <c:v>3005</c:v>
                </c:pt>
                <c:pt idx="13">
                  <c:v>3261</c:v>
                </c:pt>
                <c:pt idx="14">
                  <c:v>3328</c:v>
                </c:pt>
              </c:numCache>
            </c:numRef>
          </c:val>
        </c:ser>
        <c:gapWidth val="60"/>
        <c:axId val="109919232"/>
        <c:axId val="109929600"/>
      </c:barChart>
      <c:lineChart>
        <c:grouping val="standard"/>
        <c:ser>
          <c:idx val="1"/>
          <c:order val="1"/>
          <c:tx>
            <c:strRef>
              <c:f>'29'!$A$16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'29'!$B$7:$P$7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'29'!$B$22:$P$22</c:f>
              <c:numCache>
                <c:formatCode>#,##0</c:formatCode>
                <c:ptCount val="15"/>
                <c:pt idx="0">
                  <c:v>5714</c:v>
                </c:pt>
                <c:pt idx="1">
                  <c:v>3392</c:v>
                </c:pt>
                <c:pt idx="2">
                  <c:v>3117</c:v>
                </c:pt>
                <c:pt idx="3">
                  <c:v>3600</c:v>
                </c:pt>
                <c:pt idx="4">
                  <c:v>3781</c:v>
                </c:pt>
                <c:pt idx="5">
                  <c:v>3148</c:v>
                </c:pt>
                <c:pt idx="6">
                  <c:v>3388</c:v>
                </c:pt>
                <c:pt idx="7">
                  <c:v>2918</c:v>
                </c:pt>
                <c:pt idx="8">
                  <c:v>3406</c:v>
                </c:pt>
                <c:pt idx="9">
                  <c:v>3269</c:v>
                </c:pt>
                <c:pt idx="10">
                  <c:v>3360</c:v>
                </c:pt>
                <c:pt idx="11">
                  <c:v>3112</c:v>
                </c:pt>
                <c:pt idx="12">
                  <c:v>2786</c:v>
                </c:pt>
                <c:pt idx="13">
                  <c:v>3603</c:v>
                </c:pt>
                <c:pt idx="14">
                  <c:v>3471</c:v>
                </c:pt>
              </c:numCache>
            </c:numRef>
          </c:val>
        </c:ser>
        <c:marker val="1"/>
        <c:axId val="109919232"/>
        <c:axId val="109929600"/>
      </c:lineChart>
      <c:catAx>
        <c:axId val="109919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09929600"/>
        <c:crossesAt val="0"/>
        <c:auto val="1"/>
        <c:lblAlgn val="ctr"/>
        <c:lblOffset val="100"/>
      </c:catAx>
      <c:valAx>
        <c:axId val="10992960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0991923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9016"/>
          <c:y val="0.31927055360854656"/>
          <c:w val="5.4133301736736125E-2"/>
          <c:h val="3.2601156069364479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Ekonomické lyceum 78-42-M/02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4018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'30'!$A$8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'30'!$B$15:$P$15</c:f>
              <c:numCache>
                <c:formatCode>#,##0</c:formatCode>
                <c:ptCount val="15"/>
                <c:pt idx="0">
                  <c:v>29780</c:v>
                </c:pt>
                <c:pt idx="1">
                  <c:v>29246</c:v>
                </c:pt>
                <c:pt idx="2">
                  <c:v>26611</c:v>
                </c:pt>
                <c:pt idx="3">
                  <c:v>28191</c:v>
                </c:pt>
                <c:pt idx="4">
                  <c:v>30910</c:v>
                </c:pt>
                <c:pt idx="5">
                  <c:v>28368</c:v>
                </c:pt>
                <c:pt idx="6">
                  <c:v>28297</c:v>
                </c:pt>
                <c:pt idx="7">
                  <c:v>27428</c:v>
                </c:pt>
                <c:pt idx="8">
                  <c:v>0</c:v>
                </c:pt>
                <c:pt idx="9">
                  <c:v>28555</c:v>
                </c:pt>
                <c:pt idx="10">
                  <c:v>30660</c:v>
                </c:pt>
                <c:pt idx="11">
                  <c:v>28898</c:v>
                </c:pt>
                <c:pt idx="12">
                  <c:v>26815</c:v>
                </c:pt>
                <c:pt idx="13">
                  <c:v>28921</c:v>
                </c:pt>
                <c:pt idx="14">
                  <c:v>28668</c:v>
                </c:pt>
              </c:numCache>
            </c:numRef>
          </c:val>
        </c:ser>
        <c:dLbls>
          <c:showVal val="1"/>
        </c:dLbls>
        <c:gapWidth val="60"/>
        <c:axId val="111034368"/>
        <c:axId val="111036288"/>
      </c:barChart>
      <c:lineChart>
        <c:grouping val="standard"/>
        <c:ser>
          <c:idx val="0"/>
          <c:order val="1"/>
          <c:tx>
            <c:strRef>
              <c:f>'30'!$A$16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8.2933854798181965E-18"/>
                  <c:y val="-2.501050985876303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1.9125684009642322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'30'!$B$23:$P$23</c:f>
              <c:numCache>
                <c:formatCode>#,##0</c:formatCode>
                <c:ptCount val="15"/>
                <c:pt idx="0">
                  <c:v>28151</c:v>
                </c:pt>
                <c:pt idx="1">
                  <c:v>30155</c:v>
                </c:pt>
                <c:pt idx="2">
                  <c:v>26792</c:v>
                </c:pt>
                <c:pt idx="3">
                  <c:v>28649</c:v>
                </c:pt>
                <c:pt idx="4">
                  <c:v>31193</c:v>
                </c:pt>
                <c:pt idx="5">
                  <c:v>28570</c:v>
                </c:pt>
                <c:pt idx="6">
                  <c:v>28706</c:v>
                </c:pt>
                <c:pt idx="7">
                  <c:v>28056</c:v>
                </c:pt>
                <c:pt idx="8">
                  <c:v>0</c:v>
                </c:pt>
                <c:pt idx="9">
                  <c:v>28767</c:v>
                </c:pt>
                <c:pt idx="10">
                  <c:v>30587</c:v>
                </c:pt>
                <c:pt idx="11">
                  <c:v>29614</c:v>
                </c:pt>
                <c:pt idx="12">
                  <c:v>27624</c:v>
                </c:pt>
                <c:pt idx="13">
                  <c:v>29304</c:v>
                </c:pt>
                <c:pt idx="14">
                  <c:v>28936</c:v>
                </c:pt>
              </c:numCache>
            </c:numRef>
          </c:val>
        </c:ser>
        <c:dLbls>
          <c:showVal val="1"/>
        </c:dLbls>
        <c:marker val="1"/>
        <c:axId val="111034368"/>
        <c:axId val="111036288"/>
      </c:lineChart>
      <c:catAx>
        <c:axId val="111034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841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1036288"/>
        <c:crossesAt val="0"/>
        <c:lblAlgn val="ctr"/>
        <c:lblOffset val="100"/>
        <c:tickLblSkip val="1"/>
        <c:tickMarkSkip val="1"/>
      </c:catAx>
      <c:valAx>
        <c:axId val="111036288"/>
        <c:scaling>
          <c:orientation val="minMax"/>
          <c:max val="42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604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1034368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Ekonomické lyceum 78-42-M/02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'30'!$A$13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'30'!$B$13:$P$13</c:f>
              <c:numCache>
                <c:formatCode>#,##0</c:formatCode>
                <c:ptCount val="15"/>
                <c:pt idx="0">
                  <c:v>26102</c:v>
                </c:pt>
                <c:pt idx="1">
                  <c:v>26060</c:v>
                </c:pt>
                <c:pt idx="2">
                  <c:v>23766</c:v>
                </c:pt>
                <c:pt idx="3">
                  <c:v>24951</c:v>
                </c:pt>
                <c:pt idx="4">
                  <c:v>27535</c:v>
                </c:pt>
                <c:pt idx="5">
                  <c:v>25511</c:v>
                </c:pt>
                <c:pt idx="6">
                  <c:v>24899</c:v>
                </c:pt>
                <c:pt idx="7">
                  <c:v>24510</c:v>
                </c:pt>
                <c:pt idx="8">
                  <c:v>0</c:v>
                </c:pt>
                <c:pt idx="9">
                  <c:v>25359</c:v>
                </c:pt>
                <c:pt idx="10">
                  <c:v>27154</c:v>
                </c:pt>
                <c:pt idx="11">
                  <c:v>25572</c:v>
                </c:pt>
                <c:pt idx="12">
                  <c:v>23810</c:v>
                </c:pt>
                <c:pt idx="13">
                  <c:v>25660</c:v>
                </c:pt>
                <c:pt idx="14">
                  <c:v>25453</c:v>
                </c:pt>
              </c:numCache>
            </c:numRef>
          </c:val>
        </c:ser>
        <c:gapWidth val="60"/>
        <c:axId val="110375680"/>
        <c:axId val="110377600"/>
      </c:barChart>
      <c:lineChart>
        <c:grouping val="standard"/>
        <c:ser>
          <c:idx val="1"/>
          <c:order val="1"/>
          <c:tx>
            <c:strRef>
              <c:f>'30'!$A$16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'30'!$B$21:$P$21</c:f>
              <c:numCache>
                <c:formatCode>#,##0</c:formatCode>
                <c:ptCount val="15"/>
                <c:pt idx="0">
                  <c:v>23008</c:v>
                </c:pt>
                <c:pt idx="1">
                  <c:v>26763</c:v>
                </c:pt>
                <c:pt idx="2">
                  <c:v>23766</c:v>
                </c:pt>
                <c:pt idx="3">
                  <c:v>25049</c:v>
                </c:pt>
                <c:pt idx="4">
                  <c:v>27649</c:v>
                </c:pt>
                <c:pt idx="5">
                  <c:v>25422</c:v>
                </c:pt>
                <c:pt idx="6">
                  <c:v>25318</c:v>
                </c:pt>
                <c:pt idx="7">
                  <c:v>25138</c:v>
                </c:pt>
                <c:pt idx="8">
                  <c:v>0</c:v>
                </c:pt>
                <c:pt idx="9">
                  <c:v>25498</c:v>
                </c:pt>
                <c:pt idx="10">
                  <c:v>27227</c:v>
                </c:pt>
                <c:pt idx="11">
                  <c:v>26502</c:v>
                </c:pt>
                <c:pt idx="12">
                  <c:v>24838</c:v>
                </c:pt>
                <c:pt idx="13">
                  <c:v>25701</c:v>
                </c:pt>
                <c:pt idx="14">
                  <c:v>25529</c:v>
                </c:pt>
              </c:numCache>
            </c:numRef>
          </c:val>
        </c:ser>
        <c:marker val="1"/>
        <c:axId val="110375680"/>
        <c:axId val="110377600"/>
      </c:lineChart>
      <c:catAx>
        <c:axId val="110375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10377600"/>
        <c:crossesAt val="0"/>
        <c:auto val="1"/>
        <c:lblAlgn val="ctr"/>
        <c:lblOffset val="100"/>
      </c:catAx>
      <c:valAx>
        <c:axId val="11037760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1037568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906"/>
          <c:y val="0.31927055360854667"/>
          <c:w val="5.4133301736736153E-2"/>
          <c:h val="3.26011560693644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Strojírenství  23-41-M/01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'3'!$B$14:$P$14</c:f>
              <c:numCache>
                <c:formatCode>#,##0</c:formatCode>
                <c:ptCount val="15"/>
                <c:pt idx="0">
                  <c:v>10215</c:v>
                </c:pt>
                <c:pt idx="1">
                  <c:v>4530</c:v>
                </c:pt>
                <c:pt idx="2">
                  <c:v>4210</c:v>
                </c:pt>
                <c:pt idx="3">
                  <c:v>3934</c:v>
                </c:pt>
                <c:pt idx="4">
                  <c:v>3557</c:v>
                </c:pt>
                <c:pt idx="5">
                  <c:v>4900</c:v>
                </c:pt>
                <c:pt idx="6">
                  <c:v>4127</c:v>
                </c:pt>
                <c:pt idx="7">
                  <c:v>4658</c:v>
                </c:pt>
                <c:pt idx="8">
                  <c:v>4978</c:v>
                </c:pt>
                <c:pt idx="9">
                  <c:v>4802</c:v>
                </c:pt>
                <c:pt idx="10">
                  <c:v>4477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4810</c:v>
                </c:pt>
              </c:numCache>
            </c:numRef>
          </c:val>
        </c:ser>
        <c:gapWidth val="60"/>
        <c:axId val="62016512"/>
        <c:axId val="62026880"/>
      </c:barChart>
      <c:lineChart>
        <c:grouping val="standard"/>
        <c:ser>
          <c:idx val="1"/>
          <c:order val="1"/>
          <c:tx>
            <c:strRef>
              <c:f>'3'!$A$16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'3'!$B$22:$P$22</c:f>
              <c:numCache>
                <c:formatCode>#,##0</c:formatCode>
                <c:ptCount val="15"/>
                <c:pt idx="0">
                  <c:v>11429</c:v>
                </c:pt>
                <c:pt idx="1">
                  <c:v>4581</c:v>
                </c:pt>
                <c:pt idx="2">
                  <c:v>4479</c:v>
                </c:pt>
                <c:pt idx="3">
                  <c:v>4371</c:v>
                </c:pt>
                <c:pt idx="4">
                  <c:v>3650</c:v>
                </c:pt>
                <c:pt idx="5">
                  <c:v>5399</c:v>
                </c:pt>
                <c:pt idx="6">
                  <c:v>4114</c:v>
                </c:pt>
                <c:pt idx="7">
                  <c:v>4658</c:v>
                </c:pt>
                <c:pt idx="8">
                  <c:v>5247</c:v>
                </c:pt>
                <c:pt idx="9">
                  <c:v>4912</c:v>
                </c:pt>
                <c:pt idx="10">
                  <c:v>4290</c:v>
                </c:pt>
                <c:pt idx="11">
                  <c:v>4669</c:v>
                </c:pt>
                <c:pt idx="12">
                  <c:v>4077</c:v>
                </c:pt>
                <c:pt idx="13">
                  <c:v>4811</c:v>
                </c:pt>
                <c:pt idx="14">
                  <c:v>5049</c:v>
                </c:pt>
              </c:numCache>
            </c:numRef>
          </c:val>
        </c:ser>
        <c:marker val="1"/>
        <c:axId val="62016512"/>
        <c:axId val="62026880"/>
      </c:lineChart>
      <c:catAx>
        <c:axId val="62016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26880"/>
        <c:crossesAt val="0"/>
        <c:auto val="1"/>
        <c:lblAlgn val="ctr"/>
        <c:lblOffset val="100"/>
      </c:catAx>
      <c:valAx>
        <c:axId val="6202688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201651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38"/>
          <c:y val="0.31927055360854534"/>
          <c:w val="5.4133301736735855E-2"/>
          <c:h val="3.2601156069364264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Ekonomické lyceum 78-42-M/02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'30'!$A$14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'30'!$B$14:$P$14</c:f>
              <c:numCache>
                <c:formatCode>#,##0</c:formatCode>
                <c:ptCount val="15"/>
                <c:pt idx="0">
                  <c:v>3678</c:v>
                </c:pt>
                <c:pt idx="1">
                  <c:v>3186</c:v>
                </c:pt>
                <c:pt idx="2">
                  <c:v>2845</c:v>
                </c:pt>
                <c:pt idx="3">
                  <c:v>3240</c:v>
                </c:pt>
                <c:pt idx="4">
                  <c:v>3375</c:v>
                </c:pt>
                <c:pt idx="5">
                  <c:v>2857</c:v>
                </c:pt>
                <c:pt idx="6">
                  <c:v>3398</c:v>
                </c:pt>
                <c:pt idx="7">
                  <c:v>2918</c:v>
                </c:pt>
                <c:pt idx="8">
                  <c:v>0</c:v>
                </c:pt>
                <c:pt idx="9">
                  <c:v>3196</c:v>
                </c:pt>
                <c:pt idx="10">
                  <c:v>3506</c:v>
                </c:pt>
                <c:pt idx="11">
                  <c:v>3326</c:v>
                </c:pt>
                <c:pt idx="12">
                  <c:v>3005</c:v>
                </c:pt>
                <c:pt idx="13">
                  <c:v>3261</c:v>
                </c:pt>
                <c:pt idx="14">
                  <c:v>3215</c:v>
                </c:pt>
              </c:numCache>
            </c:numRef>
          </c:val>
        </c:ser>
        <c:gapWidth val="60"/>
        <c:axId val="111342720"/>
        <c:axId val="111344640"/>
      </c:barChart>
      <c:lineChart>
        <c:grouping val="standard"/>
        <c:ser>
          <c:idx val="1"/>
          <c:order val="1"/>
          <c:tx>
            <c:strRef>
              <c:f>'30'!$A$16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'30'!$B$7:$P$7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'30'!$B$22:$P$22</c:f>
              <c:numCache>
                <c:formatCode>#,##0</c:formatCode>
                <c:ptCount val="15"/>
                <c:pt idx="0">
                  <c:v>5143</c:v>
                </c:pt>
                <c:pt idx="1">
                  <c:v>3392</c:v>
                </c:pt>
                <c:pt idx="2">
                  <c:v>3026</c:v>
                </c:pt>
                <c:pt idx="3">
                  <c:v>3600</c:v>
                </c:pt>
                <c:pt idx="4">
                  <c:v>3544</c:v>
                </c:pt>
                <c:pt idx="5">
                  <c:v>3148</c:v>
                </c:pt>
                <c:pt idx="6">
                  <c:v>3388</c:v>
                </c:pt>
                <c:pt idx="7">
                  <c:v>2918</c:v>
                </c:pt>
                <c:pt idx="8">
                  <c:v>0</c:v>
                </c:pt>
                <c:pt idx="9">
                  <c:v>3269</c:v>
                </c:pt>
                <c:pt idx="10">
                  <c:v>3360</c:v>
                </c:pt>
                <c:pt idx="11">
                  <c:v>3112</c:v>
                </c:pt>
                <c:pt idx="12">
                  <c:v>2786</c:v>
                </c:pt>
                <c:pt idx="13">
                  <c:v>3603</c:v>
                </c:pt>
                <c:pt idx="14">
                  <c:v>3407</c:v>
                </c:pt>
              </c:numCache>
            </c:numRef>
          </c:val>
        </c:ser>
        <c:marker val="1"/>
        <c:axId val="111342720"/>
        <c:axId val="111344640"/>
      </c:lineChart>
      <c:catAx>
        <c:axId val="111342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11344640"/>
        <c:crossesAt val="0"/>
        <c:auto val="1"/>
        <c:lblAlgn val="ctr"/>
        <c:lblOffset val="100"/>
      </c:catAx>
      <c:valAx>
        <c:axId val="11134464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1134272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906"/>
          <c:y val="0.31927055360854667"/>
          <c:w val="5.4133301736736153E-2"/>
          <c:h val="3.2601156069364493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u="sng"/>
            </a:pPr>
            <a:r>
              <a:rPr lang="cs-CZ" u="sng"/>
              <a:t>Průměrná hodnota krajských normativů MP v roce 2011 ve vybraných oborech vzdělání středních škol "M"</a:t>
            </a:r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tx>
            <c:strRef>
              <c:f>'Souhrn 30 nejobsazenějších obor'!$A$71</c:f>
              <c:strCache>
                <c:ptCount val="1"/>
                <c:pt idx="0">
                  <c:v>Normativ MP nepedagogických pracovníků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30 nejobsazenějších obor'!$B$10:$C$19</c:f>
              <c:multiLvlStrCache>
                <c:ptCount val="10"/>
                <c:lvl>
                  <c:pt idx="0">
                    <c:v>Obchodní akademie</c:v>
                  </c:pt>
                  <c:pt idx="1">
                    <c:v>Obchodní akademie</c:v>
                  </c:pt>
                  <c:pt idx="2">
                    <c:v>Zdravotnický asistent</c:v>
                  </c:pt>
                  <c:pt idx="3">
                    <c:v>Ekonomika a podnikání</c:v>
                  </c:pt>
                  <c:pt idx="4">
                    <c:v>Stavebnictví</c:v>
                  </c:pt>
                  <c:pt idx="5">
                    <c:v>Informační technologie</c:v>
                  </c:pt>
                  <c:pt idx="6">
                    <c:v>Elektrotechnika</c:v>
                  </c:pt>
                  <c:pt idx="7">
                    <c:v>Hotelnictví</c:v>
                  </c:pt>
                  <c:pt idx="8">
                    <c:v>Strojírenství</c:v>
                  </c:pt>
                  <c:pt idx="9">
                    <c:v>Ekonomické lyceum</c:v>
                  </c:pt>
                </c:lvl>
                <c:lvl>
                  <c:pt idx="0">
                    <c:v>6341M004</c:v>
                  </c:pt>
                  <c:pt idx="1">
                    <c:v>6341M02</c:v>
                  </c:pt>
                  <c:pt idx="2">
                    <c:v>5341M007</c:v>
                  </c:pt>
                  <c:pt idx="3">
                    <c:v>6341M01</c:v>
                  </c:pt>
                  <c:pt idx="4">
                    <c:v>3647M01</c:v>
                  </c:pt>
                  <c:pt idx="5">
                    <c:v>1820M01</c:v>
                  </c:pt>
                  <c:pt idx="6">
                    <c:v>2641M01</c:v>
                  </c:pt>
                  <c:pt idx="7">
                    <c:v>6542M01</c:v>
                  </c:pt>
                  <c:pt idx="8">
                    <c:v>2341M001</c:v>
                  </c:pt>
                  <c:pt idx="9">
                    <c:v>7842M002</c:v>
                  </c:pt>
                </c:lvl>
              </c:multiLvlStrCache>
            </c:multiLvlStrRef>
          </c:cat>
          <c:val>
            <c:numRef>
              <c:f>'Souhrn 30 nejobsazenějších obor'!$D$72:$D$81</c:f>
              <c:numCache>
                <c:formatCode>#,##0</c:formatCode>
                <c:ptCount val="10"/>
                <c:pt idx="0">
                  <c:v>3541</c:v>
                </c:pt>
                <c:pt idx="1">
                  <c:v>3528</c:v>
                </c:pt>
                <c:pt idx="2">
                  <c:v>4807</c:v>
                </c:pt>
                <c:pt idx="3">
                  <c:v>3601</c:v>
                </c:pt>
                <c:pt idx="4">
                  <c:v>4568</c:v>
                </c:pt>
                <c:pt idx="5">
                  <c:v>4482</c:v>
                </c:pt>
                <c:pt idx="6">
                  <c:v>4756</c:v>
                </c:pt>
                <c:pt idx="7">
                  <c:v>4364</c:v>
                </c:pt>
                <c:pt idx="8">
                  <c:v>4821</c:v>
                </c:pt>
                <c:pt idx="9">
                  <c:v>3215</c:v>
                </c:pt>
              </c:numCache>
            </c:numRef>
          </c:val>
        </c:ser>
        <c:ser>
          <c:idx val="1"/>
          <c:order val="1"/>
          <c:tx>
            <c:strRef>
              <c:f>'Souhrn 30 nejobsazenějších obor'!$A$40</c:f>
              <c:strCache>
                <c:ptCount val="1"/>
                <c:pt idx="0">
                  <c:v>Normativ MP pedagogických pracovníků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 algn="ctr">
                  <a:defRPr lang="cs-CZ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30 nejobsazenějších obor'!$B$10:$C$19</c:f>
              <c:multiLvlStrCache>
                <c:ptCount val="10"/>
                <c:lvl>
                  <c:pt idx="0">
                    <c:v>Obchodní akademie</c:v>
                  </c:pt>
                  <c:pt idx="1">
                    <c:v>Obchodní akademie</c:v>
                  </c:pt>
                  <c:pt idx="2">
                    <c:v>Zdravotnický asistent</c:v>
                  </c:pt>
                  <c:pt idx="3">
                    <c:v>Ekonomika a podnikání</c:v>
                  </c:pt>
                  <c:pt idx="4">
                    <c:v>Stavebnictví</c:v>
                  </c:pt>
                  <c:pt idx="5">
                    <c:v>Informační technologie</c:v>
                  </c:pt>
                  <c:pt idx="6">
                    <c:v>Elektrotechnika</c:v>
                  </c:pt>
                  <c:pt idx="7">
                    <c:v>Hotelnictví</c:v>
                  </c:pt>
                  <c:pt idx="8">
                    <c:v>Strojírenství</c:v>
                  </c:pt>
                  <c:pt idx="9">
                    <c:v>Ekonomické lyceum</c:v>
                  </c:pt>
                </c:lvl>
                <c:lvl>
                  <c:pt idx="0">
                    <c:v>6341M004</c:v>
                  </c:pt>
                  <c:pt idx="1">
                    <c:v>6341M02</c:v>
                  </c:pt>
                  <c:pt idx="2">
                    <c:v>5341M007</c:v>
                  </c:pt>
                  <c:pt idx="3">
                    <c:v>6341M01</c:v>
                  </c:pt>
                  <c:pt idx="4">
                    <c:v>3647M01</c:v>
                  </c:pt>
                  <c:pt idx="5">
                    <c:v>1820M01</c:v>
                  </c:pt>
                  <c:pt idx="6">
                    <c:v>2641M01</c:v>
                  </c:pt>
                  <c:pt idx="7">
                    <c:v>6542M01</c:v>
                  </c:pt>
                  <c:pt idx="8">
                    <c:v>2341M001</c:v>
                  </c:pt>
                  <c:pt idx="9">
                    <c:v>7842M002</c:v>
                  </c:pt>
                </c:lvl>
              </c:multiLvlStrCache>
            </c:multiLvlStrRef>
          </c:cat>
          <c:val>
            <c:numRef>
              <c:f>'Souhrn 30 nejobsazenějších obor'!$D$41:$D$50</c:f>
              <c:numCache>
                <c:formatCode>#,##0</c:formatCode>
                <c:ptCount val="10"/>
                <c:pt idx="0">
                  <c:v>25070</c:v>
                </c:pt>
                <c:pt idx="1">
                  <c:v>25155</c:v>
                </c:pt>
                <c:pt idx="2">
                  <c:v>31189</c:v>
                </c:pt>
                <c:pt idx="3">
                  <c:v>25619</c:v>
                </c:pt>
                <c:pt idx="4">
                  <c:v>26290</c:v>
                </c:pt>
                <c:pt idx="5">
                  <c:v>25941</c:v>
                </c:pt>
                <c:pt idx="6">
                  <c:v>27123</c:v>
                </c:pt>
                <c:pt idx="7">
                  <c:v>27217</c:v>
                </c:pt>
                <c:pt idx="8">
                  <c:v>27490</c:v>
                </c:pt>
                <c:pt idx="9">
                  <c:v>24543</c:v>
                </c:pt>
              </c:numCache>
            </c:numRef>
          </c:val>
        </c:ser>
        <c:dLbls>
          <c:showVal val="1"/>
        </c:dLbls>
        <c:gapWidth val="71"/>
        <c:overlap val="100"/>
        <c:axId val="114076288"/>
        <c:axId val="114090368"/>
      </c:barChart>
      <c:lineChart>
        <c:grouping val="standard"/>
        <c:ser>
          <c:idx val="0"/>
          <c:order val="2"/>
          <c:tx>
            <c:v>MP celkem</c:v>
          </c:tx>
          <c:spPr>
            <a:ln>
              <a:noFill/>
            </a:ln>
          </c:spPr>
          <c:marker>
            <c:symbol val="none"/>
          </c:marker>
          <c:dLbls>
            <c:spPr>
              <a:gradFill>
                <a:gsLst>
                  <a:gs pos="0">
                    <a:sysClr val="window" lastClr="FFFFFF">
                      <a:lumMod val="85000"/>
                    </a:sysClr>
                  </a:gs>
                  <a:gs pos="100000">
                    <a:schemeClr val="bg1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t"/>
            <c:showVal val="1"/>
            <c:showSerName val="1"/>
            <c:separator>
</c:separator>
          </c:dLbls>
          <c:cat>
            <c:multiLvlStrRef>
              <c:f>'Souhrn 30 nejobsazenějších obor'!$B$10:$C$19</c:f>
              <c:multiLvlStrCache>
                <c:ptCount val="10"/>
                <c:lvl>
                  <c:pt idx="0">
                    <c:v>Obchodní akademie</c:v>
                  </c:pt>
                  <c:pt idx="1">
                    <c:v>Obchodní akademie</c:v>
                  </c:pt>
                  <c:pt idx="2">
                    <c:v>Zdravotnický asistent</c:v>
                  </c:pt>
                  <c:pt idx="3">
                    <c:v>Ekonomika a podnikání</c:v>
                  </c:pt>
                  <c:pt idx="4">
                    <c:v>Stavebnictví</c:v>
                  </c:pt>
                  <c:pt idx="5">
                    <c:v>Informační technologie</c:v>
                  </c:pt>
                  <c:pt idx="6">
                    <c:v>Elektrotechnika</c:v>
                  </c:pt>
                  <c:pt idx="7">
                    <c:v>Hotelnictví</c:v>
                  </c:pt>
                  <c:pt idx="8">
                    <c:v>Strojírenství</c:v>
                  </c:pt>
                  <c:pt idx="9">
                    <c:v>Ekonomické lyceum</c:v>
                  </c:pt>
                </c:lvl>
                <c:lvl>
                  <c:pt idx="0">
                    <c:v>6341M004</c:v>
                  </c:pt>
                  <c:pt idx="1">
                    <c:v>6341M02</c:v>
                  </c:pt>
                  <c:pt idx="2">
                    <c:v>5341M007</c:v>
                  </c:pt>
                  <c:pt idx="3">
                    <c:v>6341M01</c:v>
                  </c:pt>
                  <c:pt idx="4">
                    <c:v>3647M01</c:v>
                  </c:pt>
                  <c:pt idx="5">
                    <c:v>1820M01</c:v>
                  </c:pt>
                  <c:pt idx="6">
                    <c:v>2641M01</c:v>
                  </c:pt>
                  <c:pt idx="7">
                    <c:v>6542M01</c:v>
                  </c:pt>
                  <c:pt idx="8">
                    <c:v>2341M001</c:v>
                  </c:pt>
                  <c:pt idx="9">
                    <c:v>7842M002</c:v>
                  </c:pt>
                </c:lvl>
              </c:multiLvlStrCache>
            </c:multiLvlStrRef>
          </c:cat>
          <c:val>
            <c:numRef>
              <c:f>'Souhrn 30 nejobsazenějších obor'!$D$10:$D$19</c:f>
              <c:numCache>
                <c:formatCode>#,##0;[Red]\-\ #,##0;" --- "</c:formatCode>
                <c:ptCount val="10"/>
                <c:pt idx="0">
                  <c:v>28611</c:v>
                </c:pt>
                <c:pt idx="1">
                  <c:v>28683</c:v>
                </c:pt>
                <c:pt idx="2">
                  <c:v>35996</c:v>
                </c:pt>
                <c:pt idx="3">
                  <c:v>29220</c:v>
                </c:pt>
                <c:pt idx="4">
                  <c:v>30858</c:v>
                </c:pt>
                <c:pt idx="5">
                  <c:v>30423</c:v>
                </c:pt>
                <c:pt idx="6">
                  <c:v>31879</c:v>
                </c:pt>
                <c:pt idx="7">
                  <c:v>31581</c:v>
                </c:pt>
                <c:pt idx="8">
                  <c:v>32311</c:v>
                </c:pt>
                <c:pt idx="9">
                  <c:v>27758</c:v>
                </c:pt>
              </c:numCache>
            </c:numRef>
          </c:val>
        </c:ser>
        <c:dLbls>
          <c:showVal val="1"/>
        </c:dLbls>
        <c:marker val="1"/>
        <c:axId val="114076288"/>
        <c:axId val="114090368"/>
      </c:lineChart>
      <c:catAx>
        <c:axId val="11407628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 b="1"/>
            </a:pPr>
            <a:endParaRPr lang="cs-CZ"/>
          </a:p>
        </c:txPr>
        <c:crossAx val="114090368"/>
        <c:crosses val="autoZero"/>
        <c:auto val="1"/>
        <c:lblAlgn val="ctr"/>
        <c:lblOffset val="100"/>
        <c:noMultiLvlLbl val="1"/>
      </c:catAx>
      <c:valAx>
        <c:axId val="11409036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Normativ MP (v Kč)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cs-CZ"/>
          </a:p>
        </c:txPr>
        <c:crossAx val="114076288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21715171753765519"/>
          <c:y val="0.93803334992047926"/>
          <c:w val="0.54831129676865531"/>
          <c:h val="4.984144639912591E-2"/>
        </c:manualLayout>
      </c:layout>
      <c:txPr>
        <a:bodyPr/>
        <a:lstStyle/>
        <a:p>
          <a:pPr>
            <a:defRPr sz="1400" b="1">
              <a:solidFill>
                <a:sysClr val="windowText" lastClr="000000"/>
              </a:solidFill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u="sng"/>
            </a:pPr>
            <a:r>
              <a:rPr lang="cs-CZ" sz="1800" b="1" i="0" u="sng" baseline="0"/>
              <a:t>Průměrná hodnota krajských normativů MP v roce 2011 ve vybraných oborech vzdělání středních škol "M"</a:t>
            </a:r>
            <a:endParaRPr lang="cs-CZ"/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tx>
            <c:strRef>
              <c:f>'Souhrn 30 nejobsazenějších obor'!$A$71</c:f>
              <c:strCache>
                <c:ptCount val="1"/>
                <c:pt idx="0">
                  <c:v>Normativ MP nepedagogických pracovníků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30 nejobsazenějších obor'!$B$20:$C$29</c:f>
              <c:multiLvlStrCache>
                <c:ptCount val="10"/>
                <c:lvl>
                  <c:pt idx="0">
                    <c:v>Strojírenství</c:v>
                  </c:pt>
                  <c:pt idx="1">
                    <c:v>Ekonomické lyceum</c:v>
                  </c:pt>
                  <c:pt idx="2">
                    <c:v>Informační technologie - aplikace osobních počítačů</c:v>
                  </c:pt>
                  <c:pt idx="3">
                    <c:v>Hotelnictví a turismus</c:v>
                  </c:pt>
                  <c:pt idx="4">
                    <c:v>Stavebnictví</c:v>
                  </c:pt>
                  <c:pt idx="5">
                    <c:v>Technické lyceum </c:v>
                  </c:pt>
                  <c:pt idx="6">
                    <c:v>Zdravotnické lyceum</c:v>
                  </c:pt>
                  <c:pt idx="7">
                    <c:v>Technické lyceum</c:v>
                  </c:pt>
                  <c:pt idx="8">
                    <c:v>Zdravotnický asistent</c:v>
                  </c:pt>
                  <c:pt idx="9">
                    <c:v>Elektrotechnika</c:v>
                  </c:pt>
                </c:lvl>
                <c:lvl>
                  <c:pt idx="0">
                    <c:v>2341M01</c:v>
                  </c:pt>
                  <c:pt idx="1">
                    <c:v>7842M02</c:v>
                  </c:pt>
                  <c:pt idx="2">
                    <c:v>2647M003</c:v>
                  </c:pt>
                  <c:pt idx="3">
                    <c:v>6542M004</c:v>
                  </c:pt>
                  <c:pt idx="4">
                    <c:v>3647M001</c:v>
                  </c:pt>
                  <c:pt idx="5">
                    <c:v>7842M001</c:v>
                  </c:pt>
                  <c:pt idx="6">
                    <c:v>7842M005</c:v>
                  </c:pt>
                  <c:pt idx="7">
                    <c:v>7842M01</c:v>
                  </c:pt>
                  <c:pt idx="8">
                    <c:v>5341M01</c:v>
                  </c:pt>
                  <c:pt idx="9">
                    <c:v>2641M002</c:v>
                  </c:pt>
                </c:lvl>
              </c:multiLvlStrCache>
            </c:multiLvlStrRef>
          </c:cat>
          <c:val>
            <c:numRef>
              <c:f>'Souhrn 30 nejobsazenějších obor'!$D$82:$D$91</c:f>
              <c:numCache>
                <c:formatCode>#,##0</c:formatCode>
                <c:ptCount val="10"/>
                <c:pt idx="0">
                  <c:v>4810</c:v>
                </c:pt>
                <c:pt idx="1">
                  <c:v>3215</c:v>
                </c:pt>
                <c:pt idx="2">
                  <c:v>4502</c:v>
                </c:pt>
                <c:pt idx="3">
                  <c:v>4321</c:v>
                </c:pt>
                <c:pt idx="4">
                  <c:v>4528</c:v>
                </c:pt>
                <c:pt idx="5">
                  <c:v>3328</c:v>
                </c:pt>
                <c:pt idx="6">
                  <c:v>3330</c:v>
                </c:pt>
                <c:pt idx="7">
                  <c:v>3328</c:v>
                </c:pt>
                <c:pt idx="8">
                  <c:v>4777</c:v>
                </c:pt>
                <c:pt idx="9">
                  <c:v>4765</c:v>
                </c:pt>
              </c:numCache>
            </c:numRef>
          </c:val>
        </c:ser>
        <c:ser>
          <c:idx val="1"/>
          <c:order val="1"/>
          <c:tx>
            <c:strRef>
              <c:f>'Souhrn 30 nejobsazenějších obor'!$A$40</c:f>
              <c:strCache>
                <c:ptCount val="1"/>
                <c:pt idx="0">
                  <c:v>Normativ MP pedagogických pracovníků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 algn="ctr">
                  <a:defRPr lang="cs-CZ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30 nejobsazenějších obor'!$B$20:$C$29</c:f>
              <c:multiLvlStrCache>
                <c:ptCount val="10"/>
                <c:lvl>
                  <c:pt idx="0">
                    <c:v>Strojírenství</c:v>
                  </c:pt>
                  <c:pt idx="1">
                    <c:v>Ekonomické lyceum</c:v>
                  </c:pt>
                  <c:pt idx="2">
                    <c:v>Informační technologie - aplikace osobních počítačů</c:v>
                  </c:pt>
                  <c:pt idx="3">
                    <c:v>Hotelnictví a turismus</c:v>
                  </c:pt>
                  <c:pt idx="4">
                    <c:v>Stavebnictví</c:v>
                  </c:pt>
                  <c:pt idx="5">
                    <c:v>Technické lyceum </c:v>
                  </c:pt>
                  <c:pt idx="6">
                    <c:v>Zdravotnické lyceum</c:v>
                  </c:pt>
                  <c:pt idx="7">
                    <c:v>Technické lyceum</c:v>
                  </c:pt>
                  <c:pt idx="8">
                    <c:v>Zdravotnický asistent</c:v>
                  </c:pt>
                  <c:pt idx="9">
                    <c:v>Elektrotechnika</c:v>
                  </c:pt>
                </c:lvl>
                <c:lvl>
                  <c:pt idx="0">
                    <c:v>2341M01</c:v>
                  </c:pt>
                  <c:pt idx="1">
                    <c:v>7842M02</c:v>
                  </c:pt>
                  <c:pt idx="2">
                    <c:v>2647M003</c:v>
                  </c:pt>
                  <c:pt idx="3">
                    <c:v>6542M004</c:v>
                  </c:pt>
                  <c:pt idx="4">
                    <c:v>3647M001</c:v>
                  </c:pt>
                  <c:pt idx="5">
                    <c:v>7842M001</c:v>
                  </c:pt>
                  <c:pt idx="6">
                    <c:v>7842M005</c:v>
                  </c:pt>
                  <c:pt idx="7">
                    <c:v>7842M01</c:v>
                  </c:pt>
                  <c:pt idx="8">
                    <c:v>5341M01</c:v>
                  </c:pt>
                  <c:pt idx="9">
                    <c:v>2641M002</c:v>
                  </c:pt>
                </c:lvl>
              </c:multiLvlStrCache>
            </c:multiLvlStrRef>
          </c:cat>
          <c:val>
            <c:numRef>
              <c:f>'Souhrn 30 nejobsazenějších obor'!$D$51:$D$60</c:f>
              <c:numCache>
                <c:formatCode>#,##0</c:formatCode>
                <c:ptCount val="10"/>
                <c:pt idx="0">
                  <c:v>27711</c:v>
                </c:pt>
                <c:pt idx="1">
                  <c:v>25453</c:v>
                </c:pt>
                <c:pt idx="2">
                  <c:v>24984</c:v>
                </c:pt>
                <c:pt idx="3">
                  <c:v>26105</c:v>
                </c:pt>
                <c:pt idx="4">
                  <c:v>25691</c:v>
                </c:pt>
                <c:pt idx="5">
                  <c:v>25152</c:v>
                </c:pt>
                <c:pt idx="6">
                  <c:v>24754</c:v>
                </c:pt>
                <c:pt idx="7">
                  <c:v>25485</c:v>
                </c:pt>
                <c:pt idx="8">
                  <c:v>31022</c:v>
                </c:pt>
                <c:pt idx="9">
                  <c:v>27030</c:v>
                </c:pt>
              </c:numCache>
            </c:numRef>
          </c:val>
        </c:ser>
        <c:dLbls>
          <c:showVal val="1"/>
        </c:dLbls>
        <c:gapWidth val="71"/>
        <c:overlap val="100"/>
        <c:axId val="114135808"/>
        <c:axId val="114137344"/>
      </c:barChart>
      <c:lineChart>
        <c:grouping val="standard"/>
        <c:ser>
          <c:idx val="0"/>
          <c:order val="2"/>
          <c:tx>
            <c:v>MP celkem</c:v>
          </c:tx>
          <c:spPr>
            <a:ln>
              <a:noFill/>
            </a:ln>
          </c:spPr>
          <c:marker>
            <c:symbol val="none"/>
          </c:marker>
          <c:dLbls>
            <c:spPr>
              <a:gradFill>
                <a:gsLst>
                  <a:gs pos="0">
                    <a:sysClr val="window" lastClr="FFFFFF">
                      <a:lumMod val="85000"/>
                    </a:sysClr>
                  </a:gs>
                  <a:gs pos="100000">
                    <a:schemeClr val="bg1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t"/>
            <c:showVal val="1"/>
            <c:showSerName val="1"/>
            <c:separator>
</c:separator>
          </c:dLbls>
          <c:cat>
            <c:multiLvlStrRef>
              <c:f>'Souhrn 30 nejobsazenějších obor'!$B$20:$C$29</c:f>
              <c:multiLvlStrCache>
                <c:ptCount val="10"/>
                <c:lvl>
                  <c:pt idx="0">
                    <c:v>Strojírenství</c:v>
                  </c:pt>
                  <c:pt idx="1">
                    <c:v>Ekonomické lyceum</c:v>
                  </c:pt>
                  <c:pt idx="2">
                    <c:v>Informační technologie - aplikace osobních počítačů</c:v>
                  </c:pt>
                  <c:pt idx="3">
                    <c:v>Hotelnictví a turismus</c:v>
                  </c:pt>
                  <c:pt idx="4">
                    <c:v>Stavebnictví</c:v>
                  </c:pt>
                  <c:pt idx="5">
                    <c:v>Technické lyceum </c:v>
                  </c:pt>
                  <c:pt idx="6">
                    <c:v>Zdravotnické lyceum</c:v>
                  </c:pt>
                  <c:pt idx="7">
                    <c:v>Technické lyceum</c:v>
                  </c:pt>
                  <c:pt idx="8">
                    <c:v>Zdravotnický asistent</c:v>
                  </c:pt>
                  <c:pt idx="9">
                    <c:v>Elektrotechnika</c:v>
                  </c:pt>
                </c:lvl>
                <c:lvl>
                  <c:pt idx="0">
                    <c:v>2341M01</c:v>
                  </c:pt>
                  <c:pt idx="1">
                    <c:v>7842M02</c:v>
                  </c:pt>
                  <c:pt idx="2">
                    <c:v>2647M003</c:v>
                  </c:pt>
                  <c:pt idx="3">
                    <c:v>6542M004</c:v>
                  </c:pt>
                  <c:pt idx="4">
                    <c:v>3647M001</c:v>
                  </c:pt>
                  <c:pt idx="5">
                    <c:v>7842M001</c:v>
                  </c:pt>
                  <c:pt idx="6">
                    <c:v>7842M005</c:v>
                  </c:pt>
                  <c:pt idx="7">
                    <c:v>7842M01</c:v>
                  </c:pt>
                  <c:pt idx="8">
                    <c:v>5341M01</c:v>
                  </c:pt>
                  <c:pt idx="9">
                    <c:v>2641M002</c:v>
                  </c:pt>
                </c:lvl>
              </c:multiLvlStrCache>
            </c:multiLvlStrRef>
          </c:cat>
          <c:val>
            <c:numRef>
              <c:f>'Souhrn 30 nejobsazenějších obor'!$D$20:$D$29</c:f>
              <c:numCache>
                <c:formatCode>#,##0;[Red]\-\ #,##0;" --- "</c:formatCode>
                <c:ptCount val="10"/>
                <c:pt idx="0">
                  <c:v>32521</c:v>
                </c:pt>
                <c:pt idx="1">
                  <c:v>28668</c:v>
                </c:pt>
                <c:pt idx="2">
                  <c:v>29486</c:v>
                </c:pt>
                <c:pt idx="3">
                  <c:v>30426</c:v>
                </c:pt>
                <c:pt idx="4">
                  <c:v>30219</c:v>
                </c:pt>
                <c:pt idx="5">
                  <c:v>28480</c:v>
                </c:pt>
                <c:pt idx="6">
                  <c:v>28084</c:v>
                </c:pt>
                <c:pt idx="7">
                  <c:v>28813</c:v>
                </c:pt>
                <c:pt idx="8">
                  <c:v>35799</c:v>
                </c:pt>
                <c:pt idx="9">
                  <c:v>31795</c:v>
                </c:pt>
              </c:numCache>
            </c:numRef>
          </c:val>
        </c:ser>
        <c:dLbls>
          <c:showVal val="1"/>
        </c:dLbls>
        <c:marker val="1"/>
        <c:axId val="114135808"/>
        <c:axId val="114137344"/>
      </c:lineChart>
      <c:catAx>
        <c:axId val="11413580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 b="1"/>
            </a:pPr>
            <a:endParaRPr lang="cs-CZ"/>
          </a:p>
        </c:txPr>
        <c:crossAx val="114137344"/>
        <c:crosses val="autoZero"/>
        <c:auto val="1"/>
        <c:lblAlgn val="ctr"/>
        <c:lblOffset val="100"/>
        <c:noMultiLvlLbl val="1"/>
      </c:catAx>
      <c:valAx>
        <c:axId val="11413734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Normativ MP (v Kč)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cs-CZ"/>
          </a:p>
        </c:txPr>
        <c:crossAx val="114135808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21715171753765519"/>
          <c:y val="0.93803334992047926"/>
          <c:w val="0.54831129676865531"/>
          <c:h val="4.984144639912591E-2"/>
        </c:manualLayout>
      </c:layout>
      <c:txPr>
        <a:bodyPr/>
        <a:lstStyle/>
        <a:p>
          <a:pPr>
            <a:defRPr sz="1400" b="1">
              <a:solidFill>
                <a:sysClr val="windowText" lastClr="000000"/>
              </a:solidFill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u="sng"/>
            </a:pPr>
            <a:r>
              <a:rPr lang="cs-CZ" sz="1800" b="1" i="0" u="sng" baseline="0"/>
              <a:t>Průměrná hodnota krajských normativů MP v roce 2011 ve vybraných oborech vzdělání středních škol "M"</a:t>
            </a:r>
            <a:endParaRPr lang="cs-CZ"/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tx>
            <c:strRef>
              <c:f>'Souhrn 30 nejobsazenějších obor'!$A$71</c:f>
              <c:strCache>
                <c:ptCount val="1"/>
                <c:pt idx="0">
                  <c:v>Normativ MP nepedagogických pracovníků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30 nejobsazenějších obor'!$B$30:$C$39</c:f>
              <c:multiLvlStrCache>
                <c:ptCount val="10"/>
                <c:lvl>
                  <c:pt idx="0">
                    <c:v>Veřejnosprávní činnost</c:v>
                  </c:pt>
                  <c:pt idx="1">
                    <c:v>Pedagogické lyceum </c:v>
                  </c:pt>
                  <c:pt idx="2">
                    <c:v>Elektronické počítačové systémy</c:v>
                  </c:pt>
                  <c:pt idx="3">
                    <c:v>Informatika v ekonomice</c:v>
                  </c:pt>
                  <c:pt idx="4">
                    <c:v>Agropodnikání</c:v>
                  </c:pt>
                  <c:pt idx="5">
                    <c:v>Sociální péče - sociálně správní činnost</c:v>
                  </c:pt>
                  <c:pt idx="6">
                    <c:v>Předškolní a mimoškolní pedagogika</c:v>
                  </c:pt>
                  <c:pt idx="7">
                    <c:v>Agropodnikání</c:v>
                  </c:pt>
                  <c:pt idx="8">
                    <c:v>Veřejnosprávní činnost</c:v>
                  </c:pt>
                  <c:pt idx="9">
                    <c:v>Provoz a ekonomika dopravy </c:v>
                  </c:pt>
                </c:lvl>
                <c:lvl>
                  <c:pt idx="0">
                    <c:v>6843M01</c:v>
                  </c:pt>
                  <c:pt idx="1">
                    <c:v>7842M003</c:v>
                  </c:pt>
                  <c:pt idx="2">
                    <c:v>2647M002</c:v>
                  </c:pt>
                  <c:pt idx="3">
                    <c:v>6341M040</c:v>
                  </c:pt>
                  <c:pt idx="4">
                    <c:v>4141M01</c:v>
                  </c:pt>
                  <c:pt idx="5">
                    <c:v>7541M004</c:v>
                  </c:pt>
                  <c:pt idx="6">
                    <c:v>7531M005</c:v>
                  </c:pt>
                  <c:pt idx="7">
                    <c:v>4141M001</c:v>
                  </c:pt>
                  <c:pt idx="8">
                    <c:v>6843M001</c:v>
                  </c:pt>
                  <c:pt idx="9">
                    <c:v>3741M006</c:v>
                  </c:pt>
                </c:lvl>
              </c:multiLvlStrCache>
            </c:multiLvlStrRef>
          </c:cat>
          <c:val>
            <c:numRef>
              <c:f>'Souhrn 30 nejobsazenějších obor'!$D$92:$D$101</c:f>
              <c:numCache>
                <c:formatCode>#,##0</c:formatCode>
                <c:ptCount val="10"/>
                <c:pt idx="0">
                  <c:v>3794</c:v>
                </c:pt>
                <c:pt idx="1">
                  <c:v>3385</c:v>
                </c:pt>
                <c:pt idx="2">
                  <c:v>4325</c:v>
                </c:pt>
                <c:pt idx="3">
                  <c:v>3804</c:v>
                </c:pt>
                <c:pt idx="4">
                  <c:v>5332</c:v>
                </c:pt>
                <c:pt idx="5">
                  <c:v>3875</c:v>
                </c:pt>
                <c:pt idx="6">
                  <c:v>3713</c:v>
                </c:pt>
                <c:pt idx="7">
                  <c:v>5332</c:v>
                </c:pt>
                <c:pt idx="8">
                  <c:v>3686</c:v>
                </c:pt>
                <c:pt idx="9">
                  <c:v>4384</c:v>
                </c:pt>
              </c:numCache>
            </c:numRef>
          </c:val>
        </c:ser>
        <c:ser>
          <c:idx val="1"/>
          <c:order val="1"/>
          <c:tx>
            <c:strRef>
              <c:f>'Souhrn 30 nejobsazenějších obor'!$A$40</c:f>
              <c:strCache>
                <c:ptCount val="1"/>
                <c:pt idx="0">
                  <c:v>Normativ MP pedagogických pracovníků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 algn="ctr">
                  <a:defRPr lang="cs-CZ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30 nejobsazenějších obor'!$B$30:$C$39</c:f>
              <c:multiLvlStrCache>
                <c:ptCount val="10"/>
                <c:lvl>
                  <c:pt idx="0">
                    <c:v>Veřejnosprávní činnost</c:v>
                  </c:pt>
                  <c:pt idx="1">
                    <c:v>Pedagogické lyceum </c:v>
                  </c:pt>
                  <c:pt idx="2">
                    <c:v>Elektronické počítačové systémy</c:v>
                  </c:pt>
                  <c:pt idx="3">
                    <c:v>Informatika v ekonomice</c:v>
                  </c:pt>
                  <c:pt idx="4">
                    <c:v>Agropodnikání</c:v>
                  </c:pt>
                  <c:pt idx="5">
                    <c:v>Sociální péče - sociálně správní činnost</c:v>
                  </c:pt>
                  <c:pt idx="6">
                    <c:v>Předškolní a mimoškolní pedagogika</c:v>
                  </c:pt>
                  <c:pt idx="7">
                    <c:v>Agropodnikání</c:v>
                  </c:pt>
                  <c:pt idx="8">
                    <c:v>Veřejnosprávní činnost</c:v>
                  </c:pt>
                  <c:pt idx="9">
                    <c:v>Provoz a ekonomika dopravy </c:v>
                  </c:pt>
                </c:lvl>
                <c:lvl>
                  <c:pt idx="0">
                    <c:v>6843M01</c:v>
                  </c:pt>
                  <c:pt idx="1">
                    <c:v>7842M003</c:v>
                  </c:pt>
                  <c:pt idx="2">
                    <c:v>2647M002</c:v>
                  </c:pt>
                  <c:pt idx="3">
                    <c:v>6341M040</c:v>
                  </c:pt>
                  <c:pt idx="4">
                    <c:v>4141M01</c:v>
                  </c:pt>
                  <c:pt idx="5">
                    <c:v>7541M004</c:v>
                  </c:pt>
                  <c:pt idx="6">
                    <c:v>7531M005</c:v>
                  </c:pt>
                  <c:pt idx="7">
                    <c:v>4141M001</c:v>
                  </c:pt>
                  <c:pt idx="8">
                    <c:v>6843M001</c:v>
                  </c:pt>
                  <c:pt idx="9">
                    <c:v>3741M006</c:v>
                  </c:pt>
                </c:lvl>
              </c:multiLvlStrCache>
            </c:multiLvlStrRef>
          </c:cat>
          <c:val>
            <c:numRef>
              <c:f>'Souhrn 30 nejobsazenějších obor'!$D$61:$D$70</c:f>
              <c:numCache>
                <c:formatCode>#,##0</c:formatCode>
                <c:ptCount val="10"/>
                <c:pt idx="0">
                  <c:v>24285</c:v>
                </c:pt>
                <c:pt idx="1">
                  <c:v>24588</c:v>
                </c:pt>
                <c:pt idx="2">
                  <c:v>26357</c:v>
                </c:pt>
                <c:pt idx="3">
                  <c:v>25822</c:v>
                </c:pt>
                <c:pt idx="4">
                  <c:v>32503</c:v>
                </c:pt>
                <c:pt idx="5">
                  <c:v>23735</c:v>
                </c:pt>
                <c:pt idx="6">
                  <c:v>26865</c:v>
                </c:pt>
                <c:pt idx="7">
                  <c:v>30944</c:v>
                </c:pt>
                <c:pt idx="8">
                  <c:v>23715</c:v>
                </c:pt>
                <c:pt idx="9">
                  <c:v>25008</c:v>
                </c:pt>
              </c:numCache>
            </c:numRef>
          </c:val>
        </c:ser>
        <c:dLbls>
          <c:showVal val="1"/>
        </c:dLbls>
        <c:gapWidth val="71"/>
        <c:overlap val="100"/>
        <c:axId val="114588288"/>
        <c:axId val="114602368"/>
      </c:barChart>
      <c:lineChart>
        <c:grouping val="standard"/>
        <c:ser>
          <c:idx val="0"/>
          <c:order val="2"/>
          <c:tx>
            <c:v>MP celkem</c:v>
          </c:tx>
          <c:spPr>
            <a:ln>
              <a:noFill/>
            </a:ln>
          </c:spPr>
          <c:marker>
            <c:symbol val="none"/>
          </c:marker>
          <c:dLbls>
            <c:spPr>
              <a:gradFill>
                <a:gsLst>
                  <a:gs pos="0">
                    <a:sysClr val="window" lastClr="FFFFFF">
                      <a:lumMod val="85000"/>
                    </a:sysClr>
                  </a:gs>
                  <a:gs pos="100000">
                    <a:schemeClr val="bg1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t"/>
            <c:showVal val="1"/>
            <c:showSerName val="1"/>
            <c:separator>
</c:separator>
          </c:dLbls>
          <c:cat>
            <c:multiLvlStrRef>
              <c:f>'Souhrn 30 nejobsazenějších obor'!$B$30:$C$39</c:f>
              <c:multiLvlStrCache>
                <c:ptCount val="10"/>
                <c:lvl>
                  <c:pt idx="0">
                    <c:v>Veřejnosprávní činnost</c:v>
                  </c:pt>
                  <c:pt idx="1">
                    <c:v>Pedagogické lyceum </c:v>
                  </c:pt>
                  <c:pt idx="2">
                    <c:v>Elektronické počítačové systémy</c:v>
                  </c:pt>
                  <c:pt idx="3">
                    <c:v>Informatika v ekonomice</c:v>
                  </c:pt>
                  <c:pt idx="4">
                    <c:v>Agropodnikání</c:v>
                  </c:pt>
                  <c:pt idx="5">
                    <c:v>Sociální péče - sociálně správní činnost</c:v>
                  </c:pt>
                  <c:pt idx="6">
                    <c:v>Předškolní a mimoškolní pedagogika</c:v>
                  </c:pt>
                  <c:pt idx="7">
                    <c:v>Agropodnikání</c:v>
                  </c:pt>
                  <c:pt idx="8">
                    <c:v>Veřejnosprávní činnost</c:v>
                  </c:pt>
                  <c:pt idx="9">
                    <c:v>Provoz a ekonomika dopravy </c:v>
                  </c:pt>
                </c:lvl>
                <c:lvl>
                  <c:pt idx="0">
                    <c:v>6843M01</c:v>
                  </c:pt>
                  <c:pt idx="1">
                    <c:v>7842M003</c:v>
                  </c:pt>
                  <c:pt idx="2">
                    <c:v>2647M002</c:v>
                  </c:pt>
                  <c:pt idx="3">
                    <c:v>6341M040</c:v>
                  </c:pt>
                  <c:pt idx="4">
                    <c:v>4141M01</c:v>
                  </c:pt>
                  <c:pt idx="5">
                    <c:v>7541M004</c:v>
                  </c:pt>
                  <c:pt idx="6">
                    <c:v>7531M005</c:v>
                  </c:pt>
                  <c:pt idx="7">
                    <c:v>4141M001</c:v>
                  </c:pt>
                  <c:pt idx="8">
                    <c:v>6843M001</c:v>
                  </c:pt>
                  <c:pt idx="9">
                    <c:v>3741M006</c:v>
                  </c:pt>
                </c:lvl>
              </c:multiLvlStrCache>
            </c:multiLvlStrRef>
          </c:cat>
          <c:val>
            <c:numRef>
              <c:f>'Souhrn 30 nejobsazenějších obor'!$D$30:$D$39</c:f>
              <c:numCache>
                <c:formatCode>#,##0;[Red]\-\ #,##0;" --- "</c:formatCode>
                <c:ptCount val="10"/>
                <c:pt idx="0">
                  <c:v>28079</c:v>
                </c:pt>
                <c:pt idx="1">
                  <c:v>27973</c:v>
                </c:pt>
                <c:pt idx="2">
                  <c:v>30682</c:v>
                </c:pt>
                <c:pt idx="3">
                  <c:v>29626</c:v>
                </c:pt>
                <c:pt idx="4">
                  <c:v>37835</c:v>
                </c:pt>
                <c:pt idx="5">
                  <c:v>27610</c:v>
                </c:pt>
                <c:pt idx="6">
                  <c:v>30578</c:v>
                </c:pt>
                <c:pt idx="7">
                  <c:v>36276</c:v>
                </c:pt>
                <c:pt idx="8">
                  <c:v>27401</c:v>
                </c:pt>
                <c:pt idx="9">
                  <c:v>29392</c:v>
                </c:pt>
              </c:numCache>
            </c:numRef>
          </c:val>
        </c:ser>
        <c:dLbls>
          <c:showVal val="1"/>
        </c:dLbls>
        <c:marker val="1"/>
        <c:axId val="114588288"/>
        <c:axId val="114602368"/>
      </c:lineChart>
      <c:catAx>
        <c:axId val="11458828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 b="1"/>
            </a:pPr>
            <a:endParaRPr lang="cs-CZ"/>
          </a:p>
        </c:txPr>
        <c:crossAx val="114602368"/>
        <c:crosses val="autoZero"/>
        <c:auto val="1"/>
        <c:lblAlgn val="ctr"/>
        <c:lblOffset val="100"/>
        <c:noMultiLvlLbl val="1"/>
      </c:catAx>
      <c:valAx>
        <c:axId val="114602368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Normativ MP (v Kč)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cs-CZ"/>
          </a:p>
        </c:txPr>
        <c:crossAx val="114588288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21715171753765519"/>
          <c:y val="0.93803334992047926"/>
          <c:w val="0.54831129676865531"/>
          <c:h val="4.984144639912591E-2"/>
        </c:manualLayout>
      </c:layout>
      <c:txPr>
        <a:bodyPr/>
        <a:lstStyle/>
        <a:p>
          <a:pPr>
            <a:defRPr sz="1400" b="1">
              <a:solidFill>
                <a:sysClr val="windowText" lastClr="000000"/>
              </a:solidFill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chart" Target="../charts/chart53.xml"/><Relationship Id="rId1" Type="http://schemas.openxmlformats.org/officeDocument/2006/relationships/chart" Target="../charts/chart52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2" Type="http://schemas.openxmlformats.org/officeDocument/2006/relationships/chart" Target="../charts/chart56.xml"/><Relationship Id="rId1" Type="http://schemas.openxmlformats.org/officeDocument/2006/relationships/chart" Target="../charts/chart5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6.xml"/><Relationship Id="rId2" Type="http://schemas.openxmlformats.org/officeDocument/2006/relationships/chart" Target="../charts/chart65.xml"/><Relationship Id="rId1" Type="http://schemas.openxmlformats.org/officeDocument/2006/relationships/chart" Target="../charts/chart6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9.xml"/><Relationship Id="rId2" Type="http://schemas.openxmlformats.org/officeDocument/2006/relationships/chart" Target="../charts/chart68.xml"/><Relationship Id="rId1" Type="http://schemas.openxmlformats.org/officeDocument/2006/relationships/chart" Target="../charts/chart67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2.xml"/><Relationship Id="rId2" Type="http://schemas.openxmlformats.org/officeDocument/2006/relationships/chart" Target="../charts/chart71.xml"/><Relationship Id="rId1" Type="http://schemas.openxmlformats.org/officeDocument/2006/relationships/chart" Target="../charts/chart70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8.xml"/><Relationship Id="rId2" Type="http://schemas.openxmlformats.org/officeDocument/2006/relationships/chart" Target="../charts/chart77.xml"/><Relationship Id="rId1" Type="http://schemas.openxmlformats.org/officeDocument/2006/relationships/chart" Target="../charts/chart76.xml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1.xml"/><Relationship Id="rId2" Type="http://schemas.openxmlformats.org/officeDocument/2006/relationships/chart" Target="../charts/chart80.xml"/><Relationship Id="rId1" Type="http://schemas.openxmlformats.org/officeDocument/2006/relationships/chart" Target="../charts/chart79.xml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4.xml"/><Relationship Id="rId2" Type="http://schemas.openxmlformats.org/officeDocument/2006/relationships/chart" Target="../charts/chart83.xml"/><Relationship Id="rId1" Type="http://schemas.openxmlformats.org/officeDocument/2006/relationships/chart" Target="../charts/chart82.xml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7.xml"/><Relationship Id="rId2" Type="http://schemas.openxmlformats.org/officeDocument/2006/relationships/chart" Target="../charts/chart86.xml"/><Relationship Id="rId1" Type="http://schemas.openxmlformats.org/officeDocument/2006/relationships/chart" Target="../charts/chart8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0.xml"/><Relationship Id="rId2" Type="http://schemas.openxmlformats.org/officeDocument/2006/relationships/chart" Target="../charts/chart89.xml"/><Relationship Id="rId1" Type="http://schemas.openxmlformats.org/officeDocument/2006/relationships/chart" Target="../charts/chart88.xml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3.xml"/><Relationship Id="rId2" Type="http://schemas.openxmlformats.org/officeDocument/2006/relationships/chart" Target="../charts/chart92.xml"/><Relationship Id="rId1" Type="http://schemas.openxmlformats.org/officeDocument/2006/relationships/chart" Target="../charts/chart9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104</xdr:row>
      <xdr:rowOff>38099</xdr:rowOff>
    </xdr:from>
    <xdr:to>
      <xdr:col>11</xdr:col>
      <xdr:colOff>598714</xdr:colOff>
      <xdr:row>142</xdr:row>
      <xdr:rowOff>54427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13608</xdr:colOff>
      <xdr:row>145</xdr:row>
      <xdr:rowOff>40823</xdr:rowOff>
    </xdr:from>
    <xdr:to>
      <xdr:col>11</xdr:col>
      <xdr:colOff>571501</xdr:colOff>
      <xdr:row>183</xdr:row>
      <xdr:rowOff>68036</xdr:rowOff>
    </xdr:to>
    <xdr:graphicFrame macro="">
      <xdr:nvGraphicFramePr>
        <xdr:cNvPr id="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186</xdr:row>
      <xdr:rowOff>79375</xdr:rowOff>
    </xdr:from>
    <xdr:to>
      <xdr:col>11</xdr:col>
      <xdr:colOff>557893</xdr:colOff>
      <xdr:row>224</xdr:row>
      <xdr:rowOff>106588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7"/>
  <sheetViews>
    <sheetView tabSelected="1" zoomScaleNormal="100" workbookViewId="0">
      <selection activeCell="I24" sqref="I24"/>
    </sheetView>
  </sheetViews>
  <sheetFormatPr defaultRowHeight="12.75"/>
  <cols>
    <col min="1" max="1" width="14.85546875" style="18" customWidth="1"/>
    <col min="2" max="2" width="15.7109375" style="18" customWidth="1"/>
    <col min="3" max="3" width="30.42578125" style="18" customWidth="1"/>
    <col min="4" max="4" width="9.140625" style="18"/>
    <col min="5" max="5" width="18" style="18" customWidth="1"/>
    <col min="6" max="16384" width="9.140625" style="18"/>
  </cols>
  <sheetData>
    <row r="1" spans="1:7" ht="15.75">
      <c r="E1" s="71" t="s">
        <v>65</v>
      </c>
    </row>
    <row r="5" spans="1:7" ht="50.25" customHeight="1">
      <c r="A5" s="190" t="s">
        <v>139</v>
      </c>
      <c r="B5" s="191"/>
      <c r="C5" s="191"/>
      <c r="D5" s="191"/>
      <c r="E5" s="191"/>
      <c r="F5" s="72"/>
      <c r="G5" s="72"/>
    </row>
    <row r="6" spans="1:7" ht="25.5" customHeight="1">
      <c r="A6" s="191" t="s">
        <v>140</v>
      </c>
      <c r="B6" s="191"/>
      <c r="C6" s="191"/>
      <c r="D6" s="191"/>
      <c r="E6" s="191"/>
      <c r="F6" s="72"/>
      <c r="G6" s="72"/>
    </row>
    <row r="7" spans="1:7" ht="12.75" customHeight="1">
      <c r="A7" s="193"/>
      <c r="B7" s="193"/>
      <c r="C7" s="193"/>
      <c r="D7" s="193"/>
      <c r="E7" s="193"/>
      <c r="F7" s="72"/>
      <c r="G7" s="72"/>
    </row>
    <row r="10" spans="1:7" s="66" customFormat="1"/>
    <row r="11" spans="1:7" ht="15.75">
      <c r="A11" s="19"/>
      <c r="B11" s="19" t="s">
        <v>49</v>
      </c>
      <c r="C11" s="19"/>
    </row>
    <row r="12" spans="1:7" ht="15.75">
      <c r="A12" s="19"/>
      <c r="B12" s="19"/>
      <c r="C12" s="19"/>
    </row>
    <row r="13" spans="1:7" ht="15.75">
      <c r="A13" s="20" t="s">
        <v>19</v>
      </c>
      <c r="B13" s="21" t="s">
        <v>185</v>
      </c>
      <c r="C13" s="21" t="s">
        <v>186</v>
      </c>
      <c r="D13" s="19"/>
    </row>
    <row r="14" spans="1:7" ht="15.75">
      <c r="A14" s="20" t="s">
        <v>20</v>
      </c>
      <c r="B14" s="21" t="s">
        <v>143</v>
      </c>
      <c r="C14" s="21" t="s">
        <v>144</v>
      </c>
      <c r="D14" s="19"/>
    </row>
    <row r="15" spans="1:7" ht="15.75">
      <c r="A15" s="20" t="s">
        <v>21</v>
      </c>
      <c r="B15" s="21" t="s">
        <v>187</v>
      </c>
      <c r="C15" s="21" t="s">
        <v>144</v>
      </c>
      <c r="D15" s="19"/>
    </row>
    <row r="16" spans="1:7" ht="15.75">
      <c r="A16" s="20" t="s">
        <v>22</v>
      </c>
      <c r="B16" s="21" t="s">
        <v>145</v>
      </c>
      <c r="C16" s="21" t="s">
        <v>146</v>
      </c>
      <c r="D16" s="19"/>
    </row>
    <row r="17" spans="1:4" ht="15.75">
      <c r="A17" s="20" t="s">
        <v>23</v>
      </c>
      <c r="B17" s="21" t="s">
        <v>188</v>
      </c>
      <c r="C17" s="21" t="s">
        <v>146</v>
      </c>
      <c r="D17" s="19"/>
    </row>
    <row r="18" spans="1:4" ht="15.75">
      <c r="A18" s="20" t="s">
        <v>24</v>
      </c>
      <c r="B18" s="21" t="s">
        <v>147</v>
      </c>
      <c r="C18" s="21" t="s">
        <v>148</v>
      </c>
      <c r="D18" s="19"/>
    </row>
    <row r="19" spans="1:4" ht="15.75">
      <c r="A19" s="20" t="s">
        <v>25</v>
      </c>
      <c r="B19" s="21" t="s">
        <v>149</v>
      </c>
      <c r="C19" s="21" t="s">
        <v>124</v>
      </c>
      <c r="D19" s="19"/>
    </row>
    <row r="20" spans="1:4" ht="15.75">
      <c r="A20" s="20" t="s">
        <v>26</v>
      </c>
      <c r="B20" s="21" t="s">
        <v>150</v>
      </c>
      <c r="C20" s="21" t="s">
        <v>151</v>
      </c>
      <c r="D20" s="19"/>
    </row>
    <row r="21" spans="1:4" ht="15.75">
      <c r="A21" s="20" t="s">
        <v>27</v>
      </c>
      <c r="B21" s="21" t="s">
        <v>189</v>
      </c>
      <c r="C21" s="21" t="s">
        <v>151</v>
      </c>
      <c r="D21" s="19"/>
    </row>
    <row r="22" spans="1:4" ht="15.75">
      <c r="A22" s="20" t="s">
        <v>28</v>
      </c>
      <c r="B22" s="21" t="s">
        <v>152</v>
      </c>
      <c r="C22" s="21" t="s">
        <v>180</v>
      </c>
      <c r="D22" s="19"/>
    </row>
    <row r="23" spans="1:4" ht="15.75">
      <c r="A23" s="20" t="s">
        <v>29</v>
      </c>
      <c r="B23" s="21" t="s">
        <v>153</v>
      </c>
      <c r="C23" s="21" t="s">
        <v>154</v>
      </c>
      <c r="D23" s="19"/>
    </row>
    <row r="24" spans="1:4" ht="15.75">
      <c r="A24" s="20" t="s">
        <v>30</v>
      </c>
      <c r="B24" s="21" t="s">
        <v>190</v>
      </c>
      <c r="C24" s="21" t="s">
        <v>154</v>
      </c>
      <c r="D24" s="19"/>
    </row>
    <row r="25" spans="1:4" ht="15.75">
      <c r="A25" s="20" t="s">
        <v>31</v>
      </c>
      <c r="B25" s="21" t="s">
        <v>155</v>
      </c>
      <c r="C25" s="21" t="s">
        <v>156</v>
      </c>
      <c r="D25" s="19"/>
    </row>
    <row r="26" spans="1:4" ht="15.75">
      <c r="A26" s="20" t="s">
        <v>32</v>
      </c>
      <c r="B26" s="21" t="s">
        <v>191</v>
      </c>
      <c r="C26" s="21" t="s">
        <v>156</v>
      </c>
      <c r="D26" s="19"/>
    </row>
    <row r="27" spans="1:4" ht="15.75">
      <c r="A27" s="20" t="s">
        <v>33</v>
      </c>
      <c r="B27" s="21" t="s">
        <v>157</v>
      </c>
      <c r="C27" s="21" t="s">
        <v>158</v>
      </c>
      <c r="D27" s="19"/>
    </row>
    <row r="28" spans="1:4" ht="15.75">
      <c r="A28" s="20" t="s">
        <v>34</v>
      </c>
      <c r="B28" s="21" t="s">
        <v>192</v>
      </c>
      <c r="C28" s="21" t="s">
        <v>181</v>
      </c>
      <c r="D28" s="19"/>
    </row>
    <row r="29" spans="1:4" ht="15.75">
      <c r="A29" s="20" t="s">
        <v>35</v>
      </c>
      <c r="B29" s="21" t="s">
        <v>193</v>
      </c>
      <c r="C29" s="21" t="s">
        <v>158</v>
      </c>
      <c r="D29" s="19"/>
    </row>
    <row r="30" spans="1:4" ht="15.75">
      <c r="A30" s="20" t="s">
        <v>36</v>
      </c>
      <c r="B30" s="21" t="s">
        <v>159</v>
      </c>
      <c r="C30" s="21" t="s">
        <v>125</v>
      </c>
      <c r="D30" s="19"/>
    </row>
    <row r="31" spans="1:4" ht="15.75">
      <c r="A31" s="20" t="s">
        <v>37</v>
      </c>
      <c r="B31" s="21" t="s">
        <v>160</v>
      </c>
      <c r="C31" s="21" t="s">
        <v>161</v>
      </c>
      <c r="D31" s="19"/>
    </row>
    <row r="32" spans="1:4" ht="15.75">
      <c r="A32" s="20" t="s">
        <v>38</v>
      </c>
      <c r="B32" s="21" t="s">
        <v>194</v>
      </c>
      <c r="C32" s="21" t="s">
        <v>195</v>
      </c>
      <c r="D32" s="19"/>
    </row>
    <row r="33" spans="1:5" ht="15.75">
      <c r="A33" s="20" t="s">
        <v>39</v>
      </c>
      <c r="B33" s="21" t="s">
        <v>162</v>
      </c>
      <c r="C33" s="21" t="s">
        <v>163</v>
      </c>
      <c r="D33" s="19"/>
    </row>
    <row r="34" spans="1:5" ht="15.75">
      <c r="A34" s="20" t="s">
        <v>40</v>
      </c>
      <c r="B34" s="21" t="s">
        <v>196</v>
      </c>
      <c r="C34" s="21" t="s">
        <v>163</v>
      </c>
      <c r="D34" s="19"/>
    </row>
    <row r="35" spans="1:5" ht="15.75">
      <c r="A35" s="20" t="s">
        <v>41</v>
      </c>
      <c r="B35" s="21" t="s">
        <v>164</v>
      </c>
      <c r="C35" s="21" t="s">
        <v>165</v>
      </c>
      <c r="D35" s="19"/>
    </row>
    <row r="36" spans="1:5" ht="15.75">
      <c r="A36" s="20" t="s">
        <v>42</v>
      </c>
      <c r="B36" s="21" t="s">
        <v>166</v>
      </c>
      <c r="C36" s="21" t="s">
        <v>182</v>
      </c>
      <c r="D36" s="19"/>
    </row>
    <row r="37" spans="1:5" ht="15.75">
      <c r="A37" s="20" t="s">
        <v>43</v>
      </c>
      <c r="B37" s="21" t="s">
        <v>167</v>
      </c>
      <c r="C37" s="21" t="s">
        <v>183</v>
      </c>
      <c r="D37" s="19"/>
    </row>
    <row r="38" spans="1:5" ht="15.75">
      <c r="A38" s="20" t="s">
        <v>44</v>
      </c>
      <c r="B38" s="21" t="s">
        <v>169</v>
      </c>
      <c r="C38" s="21" t="s">
        <v>170</v>
      </c>
      <c r="D38" s="19"/>
    </row>
    <row r="39" spans="1:5" ht="15.75">
      <c r="A39" s="20" t="s">
        <v>45</v>
      </c>
      <c r="B39" s="21" t="s">
        <v>171</v>
      </c>
      <c r="C39" s="21" t="s">
        <v>184</v>
      </c>
      <c r="D39" s="19"/>
    </row>
    <row r="40" spans="1:5" ht="15.75">
      <c r="A40" s="20" t="s">
        <v>46</v>
      </c>
      <c r="B40" s="21" t="s">
        <v>172</v>
      </c>
      <c r="C40" s="21" t="s">
        <v>173</v>
      </c>
      <c r="D40" s="19"/>
    </row>
    <row r="41" spans="1:5" ht="15.75">
      <c r="A41" s="20" t="s">
        <v>47</v>
      </c>
      <c r="B41" s="21" t="s">
        <v>197</v>
      </c>
      <c r="C41" s="21" t="s">
        <v>168</v>
      </c>
      <c r="D41" s="19"/>
    </row>
    <row r="42" spans="1:5" ht="15.75">
      <c r="A42" s="20" t="s">
        <v>48</v>
      </c>
      <c r="B42" s="21" t="s">
        <v>198</v>
      </c>
      <c r="C42" s="21" t="s">
        <v>170</v>
      </c>
      <c r="D42" s="19"/>
    </row>
    <row r="43" spans="1:5" ht="15.75">
      <c r="A43" s="20"/>
      <c r="B43" s="21"/>
      <c r="C43" s="21"/>
      <c r="D43" s="19"/>
    </row>
    <row r="44" spans="1:5" ht="15.75">
      <c r="A44" s="48"/>
      <c r="B44" s="48"/>
      <c r="C44" s="48"/>
      <c r="D44" s="49"/>
      <c r="E44" s="49"/>
    </row>
    <row r="45" spans="1:5">
      <c r="A45" s="192" t="s">
        <v>174</v>
      </c>
      <c r="B45" s="192"/>
      <c r="C45" s="192"/>
      <c r="D45" s="192"/>
      <c r="E45" s="192"/>
    </row>
    <row r="46" spans="1:5">
      <c r="A46" s="192"/>
      <c r="B46" s="192"/>
      <c r="C46" s="192"/>
      <c r="D46" s="192"/>
      <c r="E46" s="192"/>
    </row>
    <row r="47" spans="1:5" ht="22.5" customHeight="1">
      <c r="A47" s="192"/>
      <c r="B47" s="192"/>
      <c r="C47" s="192"/>
      <c r="D47" s="192"/>
      <c r="E47" s="192"/>
    </row>
  </sheetData>
  <mergeCells count="4">
    <mergeCell ref="A5:E5"/>
    <mergeCell ref="A6:E6"/>
    <mergeCell ref="A45:E47"/>
    <mergeCell ref="A7:E7"/>
  </mergeCells>
  <phoneticPr fontId="10" type="noConversion"/>
  <pageMargins left="0.78740157480314965" right="0.78740157480314965" top="0.78740157480314965" bottom="0.39370078740157483" header="0.51181102362204722" footer="0.51181102362204722"/>
  <pageSetup paperSize="9" scale="97" orientation="portrait" horizontalDpi="4294967293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topLeftCell="A10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6" t="s">
        <v>260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79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11.9</v>
      </c>
      <c r="C9" s="50">
        <v>11.702536510376632</v>
      </c>
      <c r="D9" s="50">
        <v>11.62</v>
      </c>
      <c r="E9" s="50">
        <v>10.45</v>
      </c>
      <c r="F9" s="50">
        <v>10.89</v>
      </c>
      <c r="G9" s="50">
        <v>11.14</v>
      </c>
      <c r="H9" s="50">
        <v>11.705170173665719</v>
      </c>
      <c r="I9" s="50">
        <v>11.59</v>
      </c>
      <c r="J9" s="50">
        <v>10.6</v>
      </c>
      <c r="K9" s="50">
        <v>11.627000000000001</v>
      </c>
      <c r="L9" s="50">
        <v>10.956076095311298</v>
      </c>
      <c r="M9" s="50">
        <v>10.53</v>
      </c>
      <c r="N9" s="50">
        <v>12.4</v>
      </c>
      <c r="O9" s="131">
        <v>12.02</v>
      </c>
      <c r="P9" s="63">
        <f t="shared" ref="P9:P12" si="0">SUM(B9:O9)/COUNTIF(B9:O9,"&gt;0")</f>
        <v>11.366484484239548</v>
      </c>
    </row>
    <row r="10" spans="1:33" s="34" customFormat="1" ht="30" customHeight="1">
      <c r="A10" s="33" t="s">
        <v>17</v>
      </c>
      <c r="B10" s="74">
        <v>29</v>
      </c>
      <c r="C10" s="51">
        <v>40.826316000000006</v>
      </c>
      <c r="D10" s="51">
        <v>41.847700000000003</v>
      </c>
      <c r="E10" s="51">
        <v>42</v>
      </c>
      <c r="F10" s="51">
        <v>37.575000000000003</v>
      </c>
      <c r="G10" s="51">
        <v>32.07</v>
      </c>
      <c r="H10" s="51">
        <v>46.992266999999998</v>
      </c>
      <c r="I10" s="51">
        <v>37.590000000000003</v>
      </c>
      <c r="J10" s="51">
        <v>37</v>
      </c>
      <c r="K10" s="51">
        <v>34.81</v>
      </c>
      <c r="L10" s="51">
        <v>41.4</v>
      </c>
      <c r="M10" s="51">
        <v>36</v>
      </c>
      <c r="N10" s="51">
        <v>50</v>
      </c>
      <c r="O10" s="132">
        <v>39.770000000000003</v>
      </c>
      <c r="P10" s="56">
        <f t="shared" si="0"/>
        <v>39.062948785714291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26102</v>
      </c>
      <c r="C13" s="38">
        <f t="shared" ref="C13:O14" si="1">IF(C9=0," --- ",ROUND(12*(1/C9*C11),))</f>
        <v>26581</v>
      </c>
      <c r="D13" s="38">
        <f t="shared" si="1"/>
        <v>24973</v>
      </c>
      <c r="E13" s="38">
        <f t="shared" si="1"/>
        <v>29225</v>
      </c>
      <c r="F13" s="38">
        <f t="shared" si="1"/>
        <v>26777</v>
      </c>
      <c r="G13" s="38">
        <f t="shared" si="1"/>
        <v>26014</v>
      </c>
      <c r="H13" s="38">
        <f t="shared" si="1"/>
        <v>25537</v>
      </c>
      <c r="I13" s="38">
        <f t="shared" si="1"/>
        <v>25237</v>
      </c>
      <c r="J13" s="38">
        <f t="shared" si="1"/>
        <v>27803</v>
      </c>
      <c r="K13" s="38">
        <f>IF(K9=0," --- ",ROUND(12*(1/K9*K11)+Q38,))</f>
        <v>25669</v>
      </c>
      <c r="L13" s="38">
        <f t="shared" si="1"/>
        <v>27326</v>
      </c>
      <c r="M13" s="38">
        <f t="shared" si="1"/>
        <v>28244</v>
      </c>
      <c r="N13" s="38">
        <f t="shared" si="1"/>
        <v>22658</v>
      </c>
      <c r="O13" s="135">
        <f t="shared" si="1"/>
        <v>25916</v>
      </c>
      <c r="P13" s="136">
        <f>ROUND(SUM(B13:O13)/COUNTIF(B13:O13,"&gt;0"),)</f>
        <v>26290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6341</v>
      </c>
      <c r="C14" s="77">
        <f t="shared" si="1"/>
        <v>4303</v>
      </c>
      <c r="D14" s="77">
        <f t="shared" si="1"/>
        <v>4050</v>
      </c>
      <c r="E14" s="77">
        <f t="shared" si="1"/>
        <v>3934</v>
      </c>
      <c r="F14" s="77">
        <f t="shared" si="1"/>
        <v>4439</v>
      </c>
      <c r="G14" s="77">
        <f t="shared" si="1"/>
        <v>4900</v>
      </c>
      <c r="H14" s="77">
        <f t="shared" si="1"/>
        <v>4127</v>
      </c>
      <c r="I14" s="77">
        <f t="shared" si="1"/>
        <v>4658</v>
      </c>
      <c r="J14" s="77">
        <f t="shared" si="1"/>
        <v>4978</v>
      </c>
      <c r="K14" s="77">
        <f t="shared" si="1"/>
        <v>4802</v>
      </c>
      <c r="L14" s="77">
        <f t="shared" si="1"/>
        <v>4477</v>
      </c>
      <c r="M14" s="77">
        <f t="shared" si="1"/>
        <v>4989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4568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32443</v>
      </c>
      <c r="C15" s="77">
        <f t="shared" ref="C15:P15" si="2">IF(C9=0," --- ",C13+C14)</f>
        <v>30884</v>
      </c>
      <c r="D15" s="77">
        <f t="shared" si="2"/>
        <v>29023</v>
      </c>
      <c r="E15" s="77">
        <f t="shared" si="2"/>
        <v>33159</v>
      </c>
      <c r="F15" s="77">
        <f t="shared" si="2"/>
        <v>31216</v>
      </c>
      <c r="G15" s="77">
        <f t="shared" si="2"/>
        <v>30914</v>
      </c>
      <c r="H15" s="77">
        <f t="shared" si="2"/>
        <v>29664</v>
      </c>
      <c r="I15" s="77">
        <f t="shared" si="2"/>
        <v>29895</v>
      </c>
      <c r="J15" s="77">
        <f t="shared" si="2"/>
        <v>32781</v>
      </c>
      <c r="K15" s="77">
        <f t="shared" si="2"/>
        <v>30471</v>
      </c>
      <c r="L15" s="77">
        <f t="shared" si="2"/>
        <v>31803</v>
      </c>
      <c r="M15" s="77">
        <f t="shared" si="2"/>
        <v>33233</v>
      </c>
      <c r="N15" s="77">
        <f t="shared" si="2"/>
        <v>26264</v>
      </c>
      <c r="O15" s="138">
        <f t="shared" si="2"/>
        <v>30269</v>
      </c>
      <c r="P15" s="136">
        <f t="shared" si="2"/>
        <v>30858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12.89</v>
      </c>
      <c r="C17" s="50">
        <v>11.702536510376632</v>
      </c>
      <c r="D17" s="50">
        <v>11.62</v>
      </c>
      <c r="E17" s="50">
        <v>10.45</v>
      </c>
      <c r="F17" s="50">
        <v>11.01</v>
      </c>
      <c r="G17" s="50">
        <v>11.14</v>
      </c>
      <c r="H17" s="50">
        <v>11.705170173665708</v>
      </c>
      <c r="I17" s="50">
        <v>11.59</v>
      </c>
      <c r="J17" s="50">
        <v>10.6</v>
      </c>
      <c r="K17" s="50">
        <v>11.627000000000001</v>
      </c>
      <c r="L17" s="50">
        <v>11.581475787855497</v>
      </c>
      <c r="M17" s="50">
        <v>10.53</v>
      </c>
      <c r="N17" s="50">
        <v>11.4</v>
      </c>
      <c r="O17" s="131">
        <v>12.02</v>
      </c>
      <c r="P17" s="143">
        <f t="shared" ref="P17:P20" si="3">SUM(B17:O17)/COUNTIF(B17:O17,"&gt;0")</f>
        <v>11.419013033706987</v>
      </c>
      <c r="R17" s="144"/>
      <c r="S17" s="144"/>
    </row>
    <row r="18" spans="1:23" s="34" customFormat="1" ht="30" customHeight="1">
      <c r="A18" s="33" t="s">
        <v>17</v>
      </c>
      <c r="B18" s="145">
        <v>29</v>
      </c>
      <c r="C18" s="51">
        <v>40.826316000000006</v>
      </c>
      <c r="D18" s="51">
        <v>41.847700000000003</v>
      </c>
      <c r="E18" s="51">
        <v>42</v>
      </c>
      <c r="F18" s="51">
        <v>35.090000000000003</v>
      </c>
      <c r="G18" s="51">
        <v>32.07</v>
      </c>
      <c r="H18" s="51">
        <v>46.992266999999998</v>
      </c>
      <c r="I18" s="51">
        <v>37.590000000000003</v>
      </c>
      <c r="J18" s="51">
        <v>37</v>
      </c>
      <c r="K18" s="51">
        <v>34.81</v>
      </c>
      <c r="L18" s="51">
        <v>40.590000000000003</v>
      </c>
      <c r="M18" s="51">
        <v>36</v>
      </c>
      <c r="N18" s="51">
        <v>40</v>
      </c>
      <c r="O18" s="132">
        <v>39.770000000000003</v>
      </c>
      <c r="P18" s="146">
        <f t="shared" si="3"/>
        <v>38.113305928571428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25115.428571428572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24097</v>
      </c>
      <c r="C21" s="38">
        <f t="shared" ref="C21:O22" si="4">IF(C17=0," --- ",ROUND(12*(1/C17*C19),))</f>
        <v>27298</v>
      </c>
      <c r="D21" s="38">
        <f t="shared" si="4"/>
        <v>24973</v>
      </c>
      <c r="E21" s="38">
        <f t="shared" si="4"/>
        <v>29340</v>
      </c>
      <c r="F21" s="38">
        <f t="shared" si="4"/>
        <v>26594</v>
      </c>
      <c r="G21" s="38">
        <f t="shared" si="4"/>
        <v>25924</v>
      </c>
      <c r="H21" s="38">
        <f t="shared" si="4"/>
        <v>26112</v>
      </c>
      <c r="I21" s="38">
        <f t="shared" si="4"/>
        <v>25884</v>
      </c>
      <c r="J21" s="38">
        <f t="shared" si="4"/>
        <v>28146</v>
      </c>
      <c r="K21" s="38">
        <f t="shared" si="4"/>
        <v>25811</v>
      </c>
      <c r="L21" s="38">
        <f t="shared" si="4"/>
        <v>26096</v>
      </c>
      <c r="M21" s="38">
        <f t="shared" si="4"/>
        <v>29271</v>
      </c>
      <c r="N21" s="38">
        <f t="shared" si="4"/>
        <v>24947</v>
      </c>
      <c r="O21" s="135">
        <f t="shared" si="4"/>
        <v>25958</v>
      </c>
      <c r="P21" s="136">
        <f>ROUND(SUM(B21:O21)/COUNTIF(B21:O21,"&gt;0"),)</f>
        <v>26461</v>
      </c>
    </row>
    <row r="22" spans="1:23" s="82" customFormat="1" ht="30" customHeight="1" thickBot="1">
      <c r="A22" s="37" t="s">
        <v>209</v>
      </c>
      <c r="B22" s="77">
        <f>IF(B18=0," --- ",ROUND(12*(1/B18*B20),))</f>
        <v>7094</v>
      </c>
      <c r="C22" s="77">
        <f t="shared" si="4"/>
        <v>4581</v>
      </c>
      <c r="D22" s="77">
        <f t="shared" si="4"/>
        <v>4309</v>
      </c>
      <c r="E22" s="77">
        <f t="shared" si="4"/>
        <v>4371</v>
      </c>
      <c r="F22" s="77">
        <f t="shared" si="4"/>
        <v>4856</v>
      </c>
      <c r="G22" s="77">
        <f t="shared" si="4"/>
        <v>5399</v>
      </c>
      <c r="H22" s="77">
        <f t="shared" si="4"/>
        <v>4114</v>
      </c>
      <c r="I22" s="77">
        <f t="shared" si="4"/>
        <v>4658</v>
      </c>
      <c r="J22" s="77">
        <f t="shared" si="4"/>
        <v>5247</v>
      </c>
      <c r="K22" s="77">
        <f t="shared" si="4"/>
        <v>4912</v>
      </c>
      <c r="L22" s="77">
        <f t="shared" si="4"/>
        <v>4290</v>
      </c>
      <c r="M22" s="77">
        <f t="shared" si="4"/>
        <v>4669</v>
      </c>
      <c r="N22" s="77">
        <f t="shared" si="4"/>
        <v>4179</v>
      </c>
      <c r="O22" s="138">
        <f t="shared" si="4"/>
        <v>4811</v>
      </c>
      <c r="P22" s="136">
        <f>ROUND(SUM(B22:O22)/COUNTIF(B22:O22,"&gt;0"),)</f>
        <v>4821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31191</v>
      </c>
      <c r="C23" s="77">
        <f t="shared" si="5"/>
        <v>31879</v>
      </c>
      <c r="D23" s="77">
        <f t="shared" si="5"/>
        <v>29282</v>
      </c>
      <c r="E23" s="77">
        <f t="shared" si="5"/>
        <v>33711</v>
      </c>
      <c r="F23" s="77">
        <f t="shared" si="5"/>
        <v>31450</v>
      </c>
      <c r="G23" s="77">
        <f t="shared" si="5"/>
        <v>31323</v>
      </c>
      <c r="H23" s="77">
        <f t="shared" si="5"/>
        <v>30226</v>
      </c>
      <c r="I23" s="77">
        <f t="shared" si="5"/>
        <v>30542</v>
      </c>
      <c r="J23" s="77">
        <f t="shared" si="5"/>
        <v>33393</v>
      </c>
      <c r="K23" s="77">
        <f t="shared" si="5"/>
        <v>30723</v>
      </c>
      <c r="L23" s="77">
        <f t="shared" si="5"/>
        <v>30386</v>
      </c>
      <c r="M23" s="77">
        <f t="shared" si="5"/>
        <v>33940</v>
      </c>
      <c r="N23" s="77">
        <f t="shared" si="5"/>
        <v>29126</v>
      </c>
      <c r="O23" s="138">
        <f t="shared" si="5"/>
        <v>30769</v>
      </c>
      <c r="P23" s="136">
        <f t="shared" si="5"/>
        <v>31282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0</v>
      </c>
      <c r="C25" s="50">
        <v>11.529592621060722</v>
      </c>
      <c r="D25" s="50">
        <v>0</v>
      </c>
      <c r="E25" s="50">
        <v>0</v>
      </c>
      <c r="F25" s="50">
        <v>0</v>
      </c>
      <c r="G25" s="50">
        <v>11.14</v>
      </c>
      <c r="H25" s="50">
        <v>0</v>
      </c>
      <c r="I25" s="50">
        <v>11.59</v>
      </c>
      <c r="J25" s="50">
        <v>10.6</v>
      </c>
      <c r="K25" s="50">
        <v>0</v>
      </c>
      <c r="L25" s="50">
        <v>11.581475787855497</v>
      </c>
      <c r="M25" s="50">
        <v>0</v>
      </c>
      <c r="N25" s="50">
        <v>10.950230591852419</v>
      </c>
      <c r="O25" s="131">
        <v>12.26</v>
      </c>
      <c r="P25" s="143">
        <f t="shared" ref="P25:P28" si="6">SUM(B25:O25)/COUNTIF(B25:O25,"&gt;0")</f>
        <v>11.378757000109806</v>
      </c>
      <c r="R25" s="144"/>
      <c r="S25" s="144"/>
    </row>
    <row r="26" spans="1:23" s="34" customFormat="1" ht="30" customHeight="1">
      <c r="A26" s="33" t="s">
        <v>17</v>
      </c>
      <c r="B26" s="145">
        <v>0</v>
      </c>
      <c r="C26" s="51">
        <v>40.025800000000004</v>
      </c>
      <c r="D26" s="51">
        <v>0</v>
      </c>
      <c r="E26" s="51">
        <v>0</v>
      </c>
      <c r="F26" s="51">
        <v>0</v>
      </c>
      <c r="G26" s="51">
        <v>32.07</v>
      </c>
      <c r="H26" s="51">
        <v>0</v>
      </c>
      <c r="I26" s="51">
        <v>37.590000000000003</v>
      </c>
      <c r="J26" s="51">
        <v>37</v>
      </c>
      <c r="K26" s="51">
        <v>0</v>
      </c>
      <c r="L26" s="51">
        <v>40.590000000000003</v>
      </c>
      <c r="M26" s="51">
        <v>0</v>
      </c>
      <c r="N26" s="51">
        <v>38.200000000000003</v>
      </c>
      <c r="O26" s="132">
        <v>39.770000000000003</v>
      </c>
      <c r="P26" s="146">
        <f t="shared" si="6"/>
        <v>37.89225714285714</v>
      </c>
      <c r="R26" s="144"/>
      <c r="S26" s="144"/>
    </row>
    <row r="27" spans="1:23" s="44" customFormat="1" ht="30" customHeight="1">
      <c r="A27" s="35" t="s">
        <v>16</v>
      </c>
      <c r="B27" s="147">
        <v>0</v>
      </c>
      <c r="C27" s="52">
        <v>25126</v>
      </c>
      <c r="D27" s="52">
        <v>0</v>
      </c>
      <c r="E27" s="52">
        <v>0</v>
      </c>
      <c r="F27" s="52">
        <v>0</v>
      </c>
      <c r="G27" s="52">
        <v>23177</v>
      </c>
      <c r="H27" s="52">
        <v>0</v>
      </c>
      <c r="I27" s="52">
        <v>24080</v>
      </c>
      <c r="J27" s="52">
        <v>24039</v>
      </c>
      <c r="K27" s="52">
        <v>0</v>
      </c>
      <c r="L27" s="52">
        <v>23981</v>
      </c>
      <c r="M27" s="52">
        <v>0</v>
      </c>
      <c r="N27" s="52">
        <v>22600</v>
      </c>
      <c r="O27" s="133">
        <v>24760</v>
      </c>
      <c r="P27" s="148">
        <f t="shared" si="6"/>
        <v>23966.142857142859</v>
      </c>
      <c r="R27" s="144"/>
      <c r="S27" s="144"/>
    </row>
    <row r="28" spans="1:23" s="82" customFormat="1" ht="30" customHeight="1" thickBot="1">
      <c r="A28" s="36" t="s">
        <v>18</v>
      </c>
      <c r="B28" s="149">
        <v>0</v>
      </c>
      <c r="C28" s="53">
        <v>14382</v>
      </c>
      <c r="D28" s="53">
        <v>0</v>
      </c>
      <c r="E28" s="53">
        <v>0</v>
      </c>
      <c r="F28" s="53">
        <v>0</v>
      </c>
      <c r="G28" s="53">
        <v>11776</v>
      </c>
      <c r="H28" s="53">
        <v>0</v>
      </c>
      <c r="I28" s="53">
        <v>13286</v>
      </c>
      <c r="J28" s="53">
        <v>13216</v>
      </c>
      <c r="K28" s="53">
        <v>0</v>
      </c>
      <c r="L28" s="53">
        <v>13306</v>
      </c>
      <c r="M28" s="53">
        <v>0</v>
      </c>
      <c r="N28" s="53">
        <v>12308</v>
      </c>
      <c r="O28" s="134">
        <v>13200</v>
      </c>
      <c r="P28" s="150">
        <f t="shared" si="6"/>
        <v>13067.714285714286</v>
      </c>
      <c r="R28" s="144"/>
      <c r="S28" s="144"/>
    </row>
    <row r="29" spans="1:23" s="82" customFormat="1" ht="30" customHeight="1" thickBot="1">
      <c r="A29" s="37" t="s">
        <v>208</v>
      </c>
      <c r="B29" s="38" t="str">
        <f>IF(B25=0," --- ",ROUND(12*(1/B25*B27),))</f>
        <v xml:space="preserve"> --- </v>
      </c>
      <c r="C29" s="38">
        <f t="shared" ref="C29:O30" si="7">IF(C25=0," --- ",ROUND(12*(1/C25*C27),))</f>
        <v>26151</v>
      </c>
      <c r="D29" s="38" t="str">
        <f t="shared" si="7"/>
        <v xml:space="preserve"> --- </v>
      </c>
      <c r="E29" s="38" t="str">
        <f t="shared" si="7"/>
        <v xml:space="preserve"> --- </v>
      </c>
      <c r="F29" s="38" t="str">
        <f t="shared" si="7"/>
        <v xml:space="preserve"> --- </v>
      </c>
      <c r="G29" s="38">
        <f t="shared" si="7"/>
        <v>24966</v>
      </c>
      <c r="H29" s="38" t="str">
        <f t="shared" si="7"/>
        <v xml:space="preserve"> --- </v>
      </c>
      <c r="I29" s="38">
        <f t="shared" si="7"/>
        <v>24932</v>
      </c>
      <c r="J29" s="38">
        <f t="shared" si="7"/>
        <v>27214</v>
      </c>
      <c r="K29" s="38" t="str">
        <f t="shared" si="7"/>
        <v xml:space="preserve"> --- </v>
      </c>
      <c r="L29" s="38">
        <f t="shared" si="7"/>
        <v>24848</v>
      </c>
      <c r="M29" s="38" t="str">
        <f t="shared" si="7"/>
        <v xml:space="preserve"> --- </v>
      </c>
      <c r="N29" s="38">
        <f t="shared" si="7"/>
        <v>24767</v>
      </c>
      <c r="O29" s="135">
        <f t="shared" si="7"/>
        <v>24235</v>
      </c>
      <c r="P29" s="136">
        <f>ROUND(SUM(B29:O29)/COUNTIF(B29:O29,"&gt;0"),)</f>
        <v>25302</v>
      </c>
    </row>
    <row r="30" spans="1:23" s="82" customFormat="1" ht="30" customHeight="1" thickBot="1">
      <c r="A30" s="37" t="s">
        <v>209</v>
      </c>
      <c r="B30" s="77" t="str">
        <f>IF(B26=0," --- ",ROUND(12*(1/B26*B28),))</f>
        <v xml:space="preserve"> --- </v>
      </c>
      <c r="C30" s="77">
        <f t="shared" si="7"/>
        <v>4312</v>
      </c>
      <c r="D30" s="77" t="str">
        <f t="shared" si="7"/>
        <v xml:space="preserve"> --- </v>
      </c>
      <c r="E30" s="77" t="str">
        <f t="shared" si="7"/>
        <v xml:space="preserve"> --- </v>
      </c>
      <c r="F30" s="77" t="str">
        <f t="shared" si="7"/>
        <v xml:space="preserve"> --- </v>
      </c>
      <c r="G30" s="77">
        <f t="shared" si="7"/>
        <v>4406</v>
      </c>
      <c r="H30" s="77" t="str">
        <f t="shared" si="7"/>
        <v xml:space="preserve"> --- </v>
      </c>
      <c r="I30" s="77">
        <f t="shared" si="7"/>
        <v>4241</v>
      </c>
      <c r="J30" s="77">
        <f t="shared" si="7"/>
        <v>4286</v>
      </c>
      <c r="K30" s="77" t="str">
        <f t="shared" si="7"/>
        <v xml:space="preserve"> --- </v>
      </c>
      <c r="L30" s="77">
        <f t="shared" si="7"/>
        <v>3934</v>
      </c>
      <c r="M30" s="77" t="str">
        <f t="shared" si="7"/>
        <v xml:space="preserve"> --- </v>
      </c>
      <c r="N30" s="77">
        <f t="shared" si="7"/>
        <v>3866</v>
      </c>
      <c r="O30" s="138">
        <f t="shared" si="7"/>
        <v>3983</v>
      </c>
      <c r="P30" s="136">
        <f>ROUND(SUM(B30:O30)/COUNTIF(B30:O30,"&gt;0"),)</f>
        <v>4147</v>
      </c>
    </row>
    <row r="31" spans="1:23" s="44" customFormat="1" ht="30" customHeight="1" thickBot="1">
      <c r="A31" s="37" t="s">
        <v>210</v>
      </c>
      <c r="B31" s="77" t="str">
        <f t="shared" ref="B31:P31" si="8">IF(B25=0," --- ",B29+B30)</f>
        <v xml:space="preserve"> --- </v>
      </c>
      <c r="C31" s="77">
        <f t="shared" si="8"/>
        <v>30463</v>
      </c>
      <c r="D31" s="77" t="str">
        <f t="shared" si="8"/>
        <v xml:space="preserve"> --- </v>
      </c>
      <c r="E31" s="77" t="str">
        <f t="shared" si="8"/>
        <v xml:space="preserve"> --- </v>
      </c>
      <c r="F31" s="77" t="str">
        <f t="shared" si="8"/>
        <v xml:space="preserve"> --- </v>
      </c>
      <c r="G31" s="77">
        <f t="shared" si="8"/>
        <v>29372</v>
      </c>
      <c r="H31" s="77" t="str">
        <f t="shared" si="8"/>
        <v xml:space="preserve"> --- </v>
      </c>
      <c r="I31" s="77">
        <f t="shared" si="8"/>
        <v>29173</v>
      </c>
      <c r="J31" s="77">
        <f t="shared" si="8"/>
        <v>31500</v>
      </c>
      <c r="K31" s="77" t="str">
        <f t="shared" si="8"/>
        <v xml:space="preserve"> --- </v>
      </c>
      <c r="L31" s="77">
        <f t="shared" si="8"/>
        <v>28782</v>
      </c>
      <c r="M31" s="77" t="str">
        <f t="shared" si="8"/>
        <v xml:space="preserve"> --- </v>
      </c>
      <c r="N31" s="77">
        <f t="shared" si="8"/>
        <v>28633</v>
      </c>
      <c r="O31" s="138">
        <f t="shared" si="8"/>
        <v>28218</v>
      </c>
      <c r="P31" s="136">
        <f t="shared" si="8"/>
        <v>29449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4.0139783912025848</v>
      </c>
      <c r="C33" s="46">
        <f t="shared" ref="C33:P33" si="9">IF(OR(C15=" --- ",C23=" --- ")," --- ",C15/C23*100-100)</f>
        <v>-3.1211769503434823</v>
      </c>
      <c r="D33" s="46">
        <f t="shared" si="9"/>
        <v>-0.88450242469775731</v>
      </c>
      <c r="E33" s="46">
        <f t="shared" si="9"/>
        <v>-1.6374477173622779</v>
      </c>
      <c r="F33" s="46">
        <f t="shared" si="9"/>
        <v>-0.74403815580285482</v>
      </c>
      <c r="G33" s="46">
        <f t="shared" si="9"/>
        <v>-1.3057497685406929</v>
      </c>
      <c r="H33" s="46">
        <f t="shared" si="9"/>
        <v>-1.8593264077284459</v>
      </c>
      <c r="I33" s="46">
        <f t="shared" si="9"/>
        <v>-2.1183943422172717</v>
      </c>
      <c r="J33" s="46">
        <f t="shared" si="9"/>
        <v>-1.8327194322163365</v>
      </c>
      <c r="K33" s="46">
        <f t="shared" si="9"/>
        <v>-0.82023239917975843</v>
      </c>
      <c r="L33" s="46">
        <f t="shared" si="9"/>
        <v>4.6633317975383477</v>
      </c>
      <c r="M33" s="46">
        <f t="shared" si="9"/>
        <v>-2.0830878020035328</v>
      </c>
      <c r="N33" s="46">
        <f t="shared" si="9"/>
        <v>-9.8262720593284314</v>
      </c>
      <c r="O33" s="154">
        <f t="shared" si="9"/>
        <v>-1.6250121875913948</v>
      </c>
      <c r="P33" s="155">
        <f t="shared" si="9"/>
        <v>-1.3554120580525506</v>
      </c>
      <c r="Q33" s="156"/>
    </row>
    <row r="34" spans="1:17" s="40" customFormat="1" ht="30" customHeight="1" thickBot="1">
      <c r="A34" s="152" t="s">
        <v>141</v>
      </c>
      <c r="B34" s="157" t="str">
        <f>IF(OR(B23=" --- ",B31=" --- ")," --- ",B23/B31*100-100)</f>
        <v xml:space="preserve"> --- </v>
      </c>
      <c r="C34" s="158">
        <f t="shared" ref="C34:P34" si="10">IF(OR(C23=" --- ",C31=" --- ")," --- ",C23/C31*100-100)</f>
        <v>4.6482618258214927</v>
      </c>
      <c r="D34" s="158" t="str">
        <f t="shared" si="10"/>
        <v xml:space="preserve"> --- </v>
      </c>
      <c r="E34" s="158" t="str">
        <f t="shared" si="10"/>
        <v xml:space="preserve"> --- </v>
      </c>
      <c r="F34" s="158" t="str">
        <f t="shared" si="10"/>
        <v xml:space="preserve"> --- </v>
      </c>
      <c r="G34" s="158">
        <f t="shared" si="10"/>
        <v>6.6423804984338801</v>
      </c>
      <c r="H34" s="158" t="str">
        <f t="shared" si="10"/>
        <v xml:space="preserve"> --- </v>
      </c>
      <c r="I34" s="158">
        <f t="shared" si="10"/>
        <v>4.6926953004490457</v>
      </c>
      <c r="J34" s="158">
        <f t="shared" si="10"/>
        <v>6.009523809523813</v>
      </c>
      <c r="K34" s="158" t="str">
        <f t="shared" si="10"/>
        <v xml:space="preserve"> --- </v>
      </c>
      <c r="L34" s="158">
        <f t="shared" si="10"/>
        <v>5.5729275241470475</v>
      </c>
      <c r="M34" s="158" t="str">
        <f t="shared" si="10"/>
        <v xml:space="preserve"> --- </v>
      </c>
      <c r="N34" s="158">
        <f t="shared" si="10"/>
        <v>1.7217895435336743</v>
      </c>
      <c r="O34" s="159">
        <f t="shared" si="10"/>
        <v>9.0403288680983849</v>
      </c>
      <c r="P34" s="160">
        <f t="shared" si="10"/>
        <v>6.2243200108662364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1252</v>
      </c>
      <c r="C36" s="47">
        <f t="shared" ref="C36:P36" si="11">IF(OR(C15=" --- ",C23=" --- ")," --- ",C15-C23)</f>
        <v>-995</v>
      </c>
      <c r="D36" s="47">
        <f t="shared" si="11"/>
        <v>-259</v>
      </c>
      <c r="E36" s="47">
        <f t="shared" si="11"/>
        <v>-552</v>
      </c>
      <c r="F36" s="47">
        <f t="shared" si="11"/>
        <v>-234</v>
      </c>
      <c r="G36" s="47">
        <f t="shared" si="11"/>
        <v>-409</v>
      </c>
      <c r="H36" s="47">
        <f t="shared" si="11"/>
        <v>-562</v>
      </c>
      <c r="I36" s="47">
        <f t="shared" si="11"/>
        <v>-647</v>
      </c>
      <c r="J36" s="47">
        <f t="shared" si="11"/>
        <v>-612</v>
      </c>
      <c r="K36" s="47">
        <f t="shared" si="11"/>
        <v>-252</v>
      </c>
      <c r="L36" s="47">
        <f t="shared" si="11"/>
        <v>1417</v>
      </c>
      <c r="M36" s="47">
        <f t="shared" si="11"/>
        <v>-707</v>
      </c>
      <c r="N36" s="47">
        <f t="shared" si="11"/>
        <v>-2862</v>
      </c>
      <c r="O36" s="163">
        <f t="shared" si="11"/>
        <v>-500</v>
      </c>
      <c r="P36" s="164">
        <f t="shared" si="11"/>
        <v>-424</v>
      </c>
    </row>
    <row r="37" spans="1:17" s="40" customFormat="1" ht="30" customHeight="1" thickBot="1">
      <c r="A37" s="161" t="s">
        <v>142</v>
      </c>
      <c r="B37" s="165" t="str">
        <f>IF(OR(B23=" --- ",B31=" --- ")," --- ",B23-B31)</f>
        <v xml:space="preserve"> --- </v>
      </c>
      <c r="C37" s="166">
        <f t="shared" ref="C37:P37" si="12">IF(OR(C23=" --- ",C31=" --- ")," --- ",C23-C31)</f>
        <v>1416</v>
      </c>
      <c r="D37" s="166" t="str">
        <f t="shared" si="12"/>
        <v xml:space="preserve"> --- </v>
      </c>
      <c r="E37" s="166" t="str">
        <f t="shared" si="12"/>
        <v xml:space="preserve"> --- </v>
      </c>
      <c r="F37" s="166" t="str">
        <f t="shared" si="12"/>
        <v xml:space="preserve"> --- </v>
      </c>
      <c r="G37" s="166">
        <f t="shared" si="12"/>
        <v>1951</v>
      </c>
      <c r="H37" s="166" t="str">
        <f t="shared" si="12"/>
        <v xml:space="preserve"> --- </v>
      </c>
      <c r="I37" s="166">
        <f t="shared" si="12"/>
        <v>1369</v>
      </c>
      <c r="J37" s="166">
        <f t="shared" si="12"/>
        <v>1893</v>
      </c>
      <c r="K37" s="166" t="str">
        <f t="shared" si="12"/>
        <v xml:space="preserve"> --- </v>
      </c>
      <c r="L37" s="166">
        <f t="shared" si="12"/>
        <v>1604</v>
      </c>
      <c r="M37" s="166" t="str">
        <f t="shared" si="12"/>
        <v xml:space="preserve"> --- </v>
      </c>
      <c r="N37" s="166">
        <f t="shared" si="12"/>
        <v>493</v>
      </c>
      <c r="O37" s="167">
        <f t="shared" si="12"/>
        <v>2551</v>
      </c>
      <c r="P37" s="168">
        <f t="shared" si="12"/>
        <v>1833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80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261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8.320537826285431</v>
      </c>
      <c r="C97" s="46">
        <f t="shared" ref="C97:P97" si="13">IF(OR(C13=" --- ",C21=" --- ")," --- ",C13/C21*100-100)</f>
        <v>-2.6265660487947855</v>
      </c>
      <c r="D97" s="46">
        <f t="shared" si="13"/>
        <v>0</v>
      </c>
      <c r="E97" s="46">
        <f t="shared" si="13"/>
        <v>-0.39195637355146573</v>
      </c>
      <c r="F97" s="46">
        <f t="shared" si="13"/>
        <v>0.6881251410092375</v>
      </c>
      <c r="G97" s="46">
        <f t="shared" si="13"/>
        <v>0.34716864681377047</v>
      </c>
      <c r="H97" s="46">
        <f t="shared" si="13"/>
        <v>-2.2020526960784252</v>
      </c>
      <c r="I97" s="46">
        <f t="shared" si="13"/>
        <v>-2.4996136609488531</v>
      </c>
      <c r="J97" s="46">
        <f t="shared" si="13"/>
        <v>-1.2186456334825522</v>
      </c>
      <c r="K97" s="46">
        <f t="shared" si="13"/>
        <v>-0.55015303552748662</v>
      </c>
      <c r="L97" s="46">
        <f t="shared" si="13"/>
        <v>4.7133660331085281</v>
      </c>
      <c r="M97" s="46">
        <f t="shared" si="13"/>
        <v>-3.5085921218953899</v>
      </c>
      <c r="N97" s="46">
        <f t="shared" si="13"/>
        <v>-9.1754519581512852</v>
      </c>
      <c r="O97" s="154">
        <f t="shared" si="13"/>
        <v>-0.16179983049541136</v>
      </c>
      <c r="P97" s="155">
        <f t="shared" si="13"/>
        <v>-0.64623408034465513</v>
      </c>
    </row>
    <row r="98" spans="1:16" ht="30" customHeight="1" thickBot="1">
      <c r="A98" s="152" t="s">
        <v>217</v>
      </c>
      <c r="B98" s="157" t="str">
        <f>IF(OR(B21=" --- ",B29=" --- ")," --- ",B21/B29*100-100)</f>
        <v xml:space="preserve"> --- </v>
      </c>
      <c r="C98" s="158">
        <f t="shared" ref="C98:P98" si="14">IF(OR(C21=" --- ",C29=" --- ")," --- ",C21/C29*100-100)</f>
        <v>4.3860655424266639</v>
      </c>
      <c r="D98" s="158" t="str">
        <f t="shared" si="14"/>
        <v xml:space="preserve"> --- </v>
      </c>
      <c r="E98" s="158" t="str">
        <f t="shared" si="14"/>
        <v xml:space="preserve"> --- </v>
      </c>
      <c r="F98" s="158" t="str">
        <f t="shared" si="14"/>
        <v xml:space="preserve"> --- </v>
      </c>
      <c r="G98" s="158">
        <f t="shared" si="14"/>
        <v>3.8372186173195644</v>
      </c>
      <c r="H98" s="158" t="str">
        <f t="shared" si="14"/>
        <v xml:space="preserve"> --- </v>
      </c>
      <c r="I98" s="158">
        <f t="shared" si="14"/>
        <v>3.8183860099470621</v>
      </c>
      <c r="J98" s="158">
        <f t="shared" si="14"/>
        <v>3.4247078709487795</v>
      </c>
      <c r="K98" s="158" t="str">
        <f t="shared" si="14"/>
        <v xml:space="preserve"> --- </v>
      </c>
      <c r="L98" s="158">
        <f t="shared" si="14"/>
        <v>5.0225370251126833</v>
      </c>
      <c r="M98" s="158" t="str">
        <f t="shared" si="14"/>
        <v xml:space="preserve"> --- </v>
      </c>
      <c r="N98" s="158">
        <f t="shared" si="14"/>
        <v>0.72677352929299843</v>
      </c>
      <c r="O98" s="159">
        <f t="shared" si="14"/>
        <v>7.1095523003919823</v>
      </c>
      <c r="P98" s="160">
        <f t="shared" si="14"/>
        <v>4.5806655600347739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2005</v>
      </c>
      <c r="C100" s="47">
        <f t="shared" ref="C100:P100" si="15">IF(OR(C13=" --- ",C21=" --- ")," --- ",C13-C21)</f>
        <v>-717</v>
      </c>
      <c r="D100" s="47">
        <f t="shared" si="15"/>
        <v>0</v>
      </c>
      <c r="E100" s="47">
        <f t="shared" si="15"/>
        <v>-115</v>
      </c>
      <c r="F100" s="47">
        <f t="shared" si="15"/>
        <v>183</v>
      </c>
      <c r="G100" s="47">
        <f t="shared" si="15"/>
        <v>90</v>
      </c>
      <c r="H100" s="47">
        <f t="shared" si="15"/>
        <v>-575</v>
      </c>
      <c r="I100" s="47">
        <f t="shared" si="15"/>
        <v>-647</v>
      </c>
      <c r="J100" s="47">
        <f t="shared" si="15"/>
        <v>-343</v>
      </c>
      <c r="K100" s="47">
        <f t="shared" si="15"/>
        <v>-142</v>
      </c>
      <c r="L100" s="47">
        <f t="shared" si="15"/>
        <v>1230</v>
      </c>
      <c r="M100" s="47">
        <f t="shared" si="15"/>
        <v>-1027</v>
      </c>
      <c r="N100" s="47">
        <f t="shared" si="15"/>
        <v>-2289</v>
      </c>
      <c r="O100" s="163">
        <f t="shared" si="15"/>
        <v>-42</v>
      </c>
      <c r="P100" s="164">
        <f t="shared" si="15"/>
        <v>-171</v>
      </c>
    </row>
    <row r="101" spans="1:16" ht="30" customHeight="1" thickBot="1">
      <c r="A101" s="161" t="s">
        <v>219</v>
      </c>
      <c r="B101" s="165" t="str">
        <f>IF(OR(B21=" --- ",B29=" --- ")," --- ",B21-B29)</f>
        <v xml:space="preserve"> --- </v>
      </c>
      <c r="C101" s="166">
        <f t="shared" ref="C101:P101" si="16">IF(OR(C21=" --- ",C29=" --- ")," --- ",C21-C29)</f>
        <v>1147</v>
      </c>
      <c r="D101" s="166" t="str">
        <f t="shared" si="16"/>
        <v xml:space="preserve"> --- </v>
      </c>
      <c r="E101" s="166" t="str">
        <f t="shared" si="16"/>
        <v xml:space="preserve"> --- </v>
      </c>
      <c r="F101" s="166" t="str">
        <f t="shared" si="16"/>
        <v xml:space="preserve"> --- </v>
      </c>
      <c r="G101" s="166">
        <f t="shared" si="16"/>
        <v>958</v>
      </c>
      <c r="H101" s="166" t="str">
        <f t="shared" si="16"/>
        <v xml:space="preserve"> --- </v>
      </c>
      <c r="I101" s="166">
        <f t="shared" si="16"/>
        <v>952</v>
      </c>
      <c r="J101" s="166">
        <f t="shared" si="16"/>
        <v>932</v>
      </c>
      <c r="K101" s="166" t="str">
        <f t="shared" si="16"/>
        <v xml:space="preserve"> --- </v>
      </c>
      <c r="L101" s="166">
        <f t="shared" si="16"/>
        <v>1248</v>
      </c>
      <c r="M101" s="166" t="str">
        <f t="shared" si="16"/>
        <v xml:space="preserve"> --- </v>
      </c>
      <c r="N101" s="166">
        <f t="shared" si="16"/>
        <v>180</v>
      </c>
      <c r="O101" s="167">
        <f t="shared" si="16"/>
        <v>1723</v>
      </c>
      <c r="P101" s="168">
        <f t="shared" si="16"/>
        <v>1159</v>
      </c>
    </row>
    <row r="103" spans="1:16">
      <c r="P103" s="25" t="s">
        <v>262</v>
      </c>
    </row>
    <row r="147" spans="1:16" ht="13.5" thickBot="1">
      <c r="P147" s="25" t="s">
        <v>263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-10.614603890611789</v>
      </c>
      <c r="C150" s="46">
        <f t="shared" ref="C150:P150" si="17">IF(OR(C14=" --- ",C22=" --- ")," --- ",C14/C22*100-100)</f>
        <v>-6.0685439860292547</v>
      </c>
      <c r="D150" s="46">
        <f t="shared" si="17"/>
        <v>-6.0106753307031795</v>
      </c>
      <c r="E150" s="46">
        <f t="shared" si="17"/>
        <v>-9.9977121940059419</v>
      </c>
      <c r="F150" s="46">
        <f t="shared" si="17"/>
        <v>-8.5873146622734708</v>
      </c>
      <c r="G150" s="46">
        <f t="shared" si="17"/>
        <v>-9.2424523059825816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>
        <f t="shared" si="17"/>
        <v>-2.2394136807817517</v>
      </c>
      <c r="L150" s="46">
        <f t="shared" si="17"/>
        <v>4.3589743589743648</v>
      </c>
      <c r="M150" s="46">
        <f t="shared" si="17"/>
        <v>6.8537159991432901</v>
      </c>
      <c r="N150" s="46">
        <f t="shared" si="17"/>
        <v>-13.711414213926773</v>
      </c>
      <c r="O150" s="154">
        <f t="shared" si="17"/>
        <v>-9.5198503429640482</v>
      </c>
      <c r="P150" s="155">
        <f t="shared" si="17"/>
        <v>-5.2478738850860793</v>
      </c>
    </row>
    <row r="151" spans="1:16" ht="30" customHeight="1" thickBot="1">
      <c r="A151" s="152" t="s">
        <v>224</v>
      </c>
      <c r="B151" s="157" t="str">
        <f>IF(OR(B22=" --- ",B30=" --- ")," --- ",B22/B30*100-100)</f>
        <v xml:space="preserve"> --- </v>
      </c>
      <c r="C151" s="158">
        <f t="shared" ref="C151:P151" si="18">IF(OR(C22=" --- ",C30=" --- ")," --- ",C22/C30*100-100)</f>
        <v>6.2384044526901761</v>
      </c>
      <c r="D151" s="158" t="str">
        <f t="shared" si="18"/>
        <v xml:space="preserve"> --- </v>
      </c>
      <c r="E151" s="158" t="str">
        <f t="shared" si="18"/>
        <v xml:space="preserve"> --- </v>
      </c>
      <c r="F151" s="158" t="str">
        <f t="shared" si="18"/>
        <v xml:space="preserve"> --- </v>
      </c>
      <c r="G151" s="158">
        <f t="shared" si="18"/>
        <v>22.537448933272813</v>
      </c>
      <c r="H151" s="158" t="str">
        <f t="shared" si="18"/>
        <v xml:space="preserve"> --- </v>
      </c>
      <c r="I151" s="158">
        <f t="shared" si="18"/>
        <v>9.832586654091017</v>
      </c>
      <c r="J151" s="158">
        <f t="shared" si="18"/>
        <v>22.421838544097056</v>
      </c>
      <c r="K151" s="158" t="str">
        <f t="shared" si="18"/>
        <v xml:space="preserve"> --- </v>
      </c>
      <c r="L151" s="158">
        <f t="shared" si="18"/>
        <v>9.0493136756481789</v>
      </c>
      <c r="M151" s="158" t="str">
        <f t="shared" si="18"/>
        <v xml:space="preserve"> --- </v>
      </c>
      <c r="N151" s="158">
        <f t="shared" si="18"/>
        <v>8.0962234868080714</v>
      </c>
      <c r="O151" s="159">
        <f t="shared" si="18"/>
        <v>20.788350489580722</v>
      </c>
      <c r="P151" s="160">
        <f t="shared" si="18"/>
        <v>16.252712804436939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-753</v>
      </c>
      <c r="C153" s="47">
        <f t="shared" ref="C153:P153" si="19">IF(OR(C14=" --- ",C22=" --- ")," --- ",C14-C22)</f>
        <v>-278</v>
      </c>
      <c r="D153" s="47">
        <f t="shared" si="19"/>
        <v>-259</v>
      </c>
      <c r="E153" s="47">
        <f t="shared" si="19"/>
        <v>-437</v>
      </c>
      <c r="F153" s="47">
        <f t="shared" si="19"/>
        <v>-417</v>
      </c>
      <c r="G153" s="47">
        <f t="shared" si="19"/>
        <v>-499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>
        <f t="shared" si="19"/>
        <v>-110</v>
      </c>
      <c r="L153" s="47">
        <f t="shared" si="19"/>
        <v>187</v>
      </c>
      <c r="M153" s="47">
        <f t="shared" si="19"/>
        <v>320</v>
      </c>
      <c r="N153" s="47">
        <f t="shared" si="19"/>
        <v>-573</v>
      </c>
      <c r="O153" s="163">
        <f t="shared" si="19"/>
        <v>-458</v>
      </c>
      <c r="P153" s="164">
        <f t="shared" si="19"/>
        <v>-253</v>
      </c>
    </row>
    <row r="154" spans="1:16" ht="30" customHeight="1" thickBot="1">
      <c r="A154" s="161" t="s">
        <v>226</v>
      </c>
      <c r="B154" s="165" t="str">
        <f>IF(OR(B22=" --- ",B30=" --- ")," --- ",B22-B30)</f>
        <v xml:space="preserve"> --- </v>
      </c>
      <c r="C154" s="166">
        <f t="shared" ref="C154:P154" si="20">IF(OR(C22=" --- ",C30=" --- ")," --- ",C22-C30)</f>
        <v>269</v>
      </c>
      <c r="D154" s="166" t="str">
        <f t="shared" si="20"/>
        <v xml:space="preserve"> --- </v>
      </c>
      <c r="E154" s="166" t="str">
        <f t="shared" si="20"/>
        <v xml:space="preserve"> --- </v>
      </c>
      <c r="F154" s="166" t="str">
        <f t="shared" si="20"/>
        <v xml:space="preserve"> --- </v>
      </c>
      <c r="G154" s="166">
        <f t="shared" si="20"/>
        <v>993</v>
      </c>
      <c r="H154" s="166" t="str">
        <f t="shared" si="20"/>
        <v xml:space="preserve"> --- </v>
      </c>
      <c r="I154" s="166">
        <f t="shared" si="20"/>
        <v>417</v>
      </c>
      <c r="J154" s="166">
        <f t="shared" si="20"/>
        <v>961</v>
      </c>
      <c r="K154" s="166" t="str">
        <f t="shared" si="20"/>
        <v xml:space="preserve"> --- </v>
      </c>
      <c r="L154" s="166">
        <f t="shared" si="20"/>
        <v>356</v>
      </c>
      <c r="M154" s="166" t="str">
        <f t="shared" si="20"/>
        <v xml:space="preserve"> --- </v>
      </c>
      <c r="N154" s="166">
        <f t="shared" si="20"/>
        <v>313</v>
      </c>
      <c r="O154" s="167">
        <f t="shared" si="20"/>
        <v>828</v>
      </c>
      <c r="P154" s="168">
        <f t="shared" si="20"/>
        <v>674</v>
      </c>
    </row>
    <row r="156" spans="1:16">
      <c r="P156" s="25" t="s">
        <v>264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19" priority="9" stopIfTrue="1">
      <formula>B9&gt;B17</formula>
    </cfRule>
    <cfRule type="expression" dxfId="218" priority="10" stopIfTrue="1">
      <formula>B9&lt;B17</formula>
    </cfRule>
  </conditionalFormatting>
  <conditionalFormatting sqref="C9:E9">
    <cfRule type="expression" dxfId="217" priority="7" stopIfTrue="1">
      <formula>C9&gt;C17</formula>
    </cfRule>
    <cfRule type="expression" dxfId="216" priority="8" stopIfTrue="1">
      <formula>C9&lt;C17</formula>
    </cfRule>
  </conditionalFormatting>
  <conditionalFormatting sqref="B10">
    <cfRule type="expression" dxfId="215" priority="5" stopIfTrue="1">
      <formula>B10&gt;B18</formula>
    </cfRule>
    <cfRule type="expression" dxfId="214" priority="6" stopIfTrue="1">
      <formula>B10&lt;B18</formula>
    </cfRule>
  </conditionalFormatting>
  <conditionalFormatting sqref="C9:O9">
    <cfRule type="expression" dxfId="213" priority="3" stopIfTrue="1">
      <formula>C9&gt;C17</formula>
    </cfRule>
    <cfRule type="expression" dxfId="212" priority="4" stopIfTrue="1">
      <formula>C9&lt;C17</formula>
    </cfRule>
  </conditionalFormatting>
  <conditionalFormatting sqref="C10:O10">
    <cfRule type="expression" dxfId="211" priority="1" stopIfTrue="1">
      <formula>C10&gt;C18</formula>
    </cfRule>
    <cfRule type="expression" dxfId="21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topLeftCell="A13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7" t="s">
        <v>54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82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11.6</v>
      </c>
      <c r="C9" s="50">
        <v>12.443808745402533</v>
      </c>
      <c r="D9" s="50">
        <v>12.08</v>
      </c>
      <c r="E9" s="50">
        <v>11.58</v>
      </c>
      <c r="F9" s="50">
        <v>13.07</v>
      </c>
      <c r="G9" s="50">
        <v>12.41</v>
      </c>
      <c r="H9" s="50">
        <v>10.97209297102394</v>
      </c>
      <c r="I9" s="50">
        <v>12.41</v>
      </c>
      <c r="J9" s="50">
        <v>11.82</v>
      </c>
      <c r="K9" s="50">
        <v>0</v>
      </c>
      <c r="L9" s="50">
        <v>11.14995</v>
      </c>
      <c r="M9" s="50">
        <v>12.24</v>
      </c>
      <c r="N9" s="50">
        <v>0</v>
      </c>
      <c r="O9" s="131">
        <v>12.28</v>
      </c>
      <c r="P9" s="63">
        <f t="shared" ref="P9:P12" si="0">SUM(B9:O9)/COUNTIF(B9:O9,"&gt;0")</f>
        <v>12.004654309702206</v>
      </c>
    </row>
    <row r="10" spans="1:33" s="34" customFormat="1" ht="30" customHeight="1">
      <c r="A10" s="33" t="s">
        <v>17</v>
      </c>
      <c r="B10" s="74">
        <v>40.5</v>
      </c>
      <c r="C10" s="51">
        <v>38.137799999999999</v>
      </c>
      <c r="D10" s="51">
        <v>43.399200000000008</v>
      </c>
      <c r="E10" s="51">
        <v>42</v>
      </c>
      <c r="F10" s="51">
        <v>47.6</v>
      </c>
      <c r="G10" s="51">
        <v>32.07</v>
      </c>
      <c r="H10" s="51">
        <v>46.992266999999998</v>
      </c>
      <c r="I10" s="51">
        <v>40</v>
      </c>
      <c r="J10" s="51">
        <v>37</v>
      </c>
      <c r="K10" s="51">
        <v>0</v>
      </c>
      <c r="L10" s="51">
        <v>42.22</v>
      </c>
      <c r="M10" s="51">
        <v>36</v>
      </c>
      <c r="N10" s="51">
        <v>0</v>
      </c>
      <c r="O10" s="132">
        <v>39.770000000000003</v>
      </c>
      <c r="P10" s="56">
        <f t="shared" si="0"/>
        <v>40.474105583333333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0</v>
      </c>
      <c r="L11" s="52">
        <v>24949</v>
      </c>
      <c r="M11" s="52">
        <v>24784</v>
      </c>
      <c r="N11" s="52">
        <v>0</v>
      </c>
      <c r="O11" s="133">
        <v>25959</v>
      </c>
      <c r="P11" s="57">
        <f t="shared" si="0"/>
        <v>24952.024944441251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0</v>
      </c>
      <c r="L12" s="53">
        <v>15446</v>
      </c>
      <c r="M12" s="53">
        <v>14966</v>
      </c>
      <c r="N12" s="53">
        <v>0</v>
      </c>
      <c r="O12" s="134">
        <v>14428</v>
      </c>
      <c r="P12" s="58">
        <f t="shared" si="0"/>
        <v>14649.530691786387</v>
      </c>
    </row>
    <row r="13" spans="1:33" s="44" customFormat="1" ht="30" customHeight="1" thickBot="1">
      <c r="A13" s="37" t="s">
        <v>208</v>
      </c>
      <c r="B13" s="38">
        <f>IF(B9=0," --- ",ROUND(12*(1/B9*B11),))</f>
        <v>26777</v>
      </c>
      <c r="C13" s="38">
        <f t="shared" ref="C13:O14" si="1">IF(C9=0," --- ",ROUND(12*(1/C9*C11),))</f>
        <v>24998</v>
      </c>
      <c r="D13" s="38">
        <f t="shared" si="1"/>
        <v>24022</v>
      </c>
      <c r="E13" s="38">
        <f t="shared" si="1"/>
        <v>26373</v>
      </c>
      <c r="F13" s="38">
        <f t="shared" si="1"/>
        <v>22311</v>
      </c>
      <c r="G13" s="38">
        <f t="shared" si="1"/>
        <v>23352</v>
      </c>
      <c r="H13" s="38">
        <f t="shared" si="1"/>
        <v>27244</v>
      </c>
      <c r="I13" s="38">
        <f t="shared" si="1"/>
        <v>23570</v>
      </c>
      <c r="J13" s="38">
        <f t="shared" si="1"/>
        <v>24933</v>
      </c>
      <c r="K13" s="38" t="str">
        <f>IF(K9=0," --- ",ROUND(12*(1/K9*K11)+Q38,))</f>
        <v xml:space="preserve"> --- </v>
      </c>
      <c r="L13" s="38">
        <f t="shared" si="1"/>
        <v>26851</v>
      </c>
      <c r="M13" s="38">
        <f t="shared" si="1"/>
        <v>24298</v>
      </c>
      <c r="N13" s="38" t="str">
        <f t="shared" si="1"/>
        <v xml:space="preserve"> --- </v>
      </c>
      <c r="O13" s="135">
        <f t="shared" si="1"/>
        <v>25367</v>
      </c>
      <c r="P13" s="136">
        <f>ROUND(SUM(B13:O13)/COUNTIF(B13:O13,"&gt;0"),)</f>
        <v>25008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4540</v>
      </c>
      <c r="C14" s="77">
        <f t="shared" si="1"/>
        <v>4607</v>
      </c>
      <c r="D14" s="77">
        <f t="shared" si="1"/>
        <v>3906</v>
      </c>
      <c r="E14" s="77">
        <f t="shared" si="1"/>
        <v>3934</v>
      </c>
      <c r="F14" s="77">
        <f t="shared" si="1"/>
        <v>3504</v>
      </c>
      <c r="G14" s="77">
        <f t="shared" si="1"/>
        <v>4900</v>
      </c>
      <c r="H14" s="77">
        <f t="shared" si="1"/>
        <v>4127</v>
      </c>
      <c r="I14" s="77">
        <f t="shared" si="1"/>
        <v>4377</v>
      </c>
      <c r="J14" s="77">
        <f t="shared" si="1"/>
        <v>4978</v>
      </c>
      <c r="K14" s="77" t="str">
        <f t="shared" si="1"/>
        <v xml:space="preserve"> --- </v>
      </c>
      <c r="L14" s="77">
        <f t="shared" si="1"/>
        <v>4390</v>
      </c>
      <c r="M14" s="77">
        <f t="shared" si="1"/>
        <v>4989</v>
      </c>
      <c r="N14" s="77" t="str">
        <f t="shared" si="1"/>
        <v xml:space="preserve"> --- </v>
      </c>
      <c r="O14" s="138">
        <f t="shared" si="1"/>
        <v>4353</v>
      </c>
      <c r="P14" s="136">
        <f>ROUND(SUM(B14:O14)/COUNTIF(B14:O14,"&gt;0"),)</f>
        <v>4384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31317</v>
      </c>
      <c r="C15" s="77">
        <f t="shared" ref="C15:P15" si="2">IF(C9=0," --- ",C13+C14)</f>
        <v>29605</v>
      </c>
      <c r="D15" s="77">
        <f t="shared" si="2"/>
        <v>27928</v>
      </c>
      <c r="E15" s="77">
        <f t="shared" si="2"/>
        <v>30307</v>
      </c>
      <c r="F15" s="77">
        <f t="shared" si="2"/>
        <v>25815</v>
      </c>
      <c r="G15" s="77">
        <f t="shared" si="2"/>
        <v>28252</v>
      </c>
      <c r="H15" s="77">
        <f t="shared" si="2"/>
        <v>31371</v>
      </c>
      <c r="I15" s="77">
        <f t="shared" si="2"/>
        <v>27947</v>
      </c>
      <c r="J15" s="77">
        <f t="shared" si="2"/>
        <v>29911</v>
      </c>
      <c r="K15" s="77" t="str">
        <f t="shared" si="2"/>
        <v xml:space="preserve"> --- </v>
      </c>
      <c r="L15" s="77">
        <f t="shared" si="2"/>
        <v>31241</v>
      </c>
      <c r="M15" s="77">
        <f t="shared" si="2"/>
        <v>29287</v>
      </c>
      <c r="N15" s="77" t="str">
        <f t="shared" si="2"/>
        <v xml:space="preserve"> --- </v>
      </c>
      <c r="O15" s="138">
        <f t="shared" si="2"/>
        <v>29720</v>
      </c>
      <c r="P15" s="136">
        <f t="shared" si="2"/>
        <v>29392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13.39</v>
      </c>
      <c r="C17" s="50">
        <v>13.239130434782608</v>
      </c>
      <c r="D17" s="50">
        <v>12.08</v>
      </c>
      <c r="E17" s="50">
        <v>11.58</v>
      </c>
      <c r="F17" s="50">
        <v>13.39</v>
      </c>
      <c r="G17" s="50">
        <v>12.41</v>
      </c>
      <c r="H17" s="50">
        <v>11.821733630369318</v>
      </c>
      <c r="I17" s="50">
        <v>12.41</v>
      </c>
      <c r="J17" s="50">
        <v>11.82</v>
      </c>
      <c r="K17" s="50">
        <v>0</v>
      </c>
      <c r="L17" s="50">
        <v>11.615734980826588</v>
      </c>
      <c r="M17" s="50">
        <v>12.24</v>
      </c>
      <c r="N17" s="50">
        <v>0</v>
      </c>
      <c r="O17" s="131">
        <v>12.28</v>
      </c>
      <c r="P17" s="143">
        <f t="shared" ref="P17:P20" si="3">SUM(B17:O17)/COUNTIF(B17:O17,"&gt;0")</f>
        <v>12.356383253831543</v>
      </c>
      <c r="R17" s="144"/>
      <c r="S17" s="144"/>
    </row>
    <row r="18" spans="1:23" s="34" customFormat="1" ht="30" customHeight="1">
      <c r="A18" s="33" t="s">
        <v>17</v>
      </c>
      <c r="B18" s="145">
        <v>40.5</v>
      </c>
      <c r="C18" s="51">
        <v>38.137799999999999</v>
      </c>
      <c r="D18" s="51">
        <v>43.399200000000008</v>
      </c>
      <c r="E18" s="51">
        <v>42</v>
      </c>
      <c r="F18" s="51">
        <v>42.6</v>
      </c>
      <c r="G18" s="51">
        <v>32.07</v>
      </c>
      <c r="H18" s="51">
        <v>46.992266999999998</v>
      </c>
      <c r="I18" s="51">
        <v>40</v>
      </c>
      <c r="J18" s="51">
        <v>37</v>
      </c>
      <c r="K18" s="51">
        <v>0</v>
      </c>
      <c r="L18" s="51">
        <v>41.39</v>
      </c>
      <c r="M18" s="51">
        <v>36</v>
      </c>
      <c r="N18" s="51">
        <v>0</v>
      </c>
      <c r="O18" s="132">
        <v>39.770000000000003</v>
      </c>
      <c r="P18" s="146">
        <f t="shared" si="3"/>
        <v>39.988272249999994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0</v>
      </c>
      <c r="L19" s="52">
        <v>25186</v>
      </c>
      <c r="M19" s="52">
        <v>25685</v>
      </c>
      <c r="N19" s="52">
        <v>0</v>
      </c>
      <c r="O19" s="133">
        <v>26001</v>
      </c>
      <c r="P19" s="148">
        <f t="shared" si="3"/>
        <v>25242.25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0</v>
      </c>
      <c r="L20" s="53">
        <v>14511</v>
      </c>
      <c r="M20" s="53">
        <v>14006</v>
      </c>
      <c r="N20" s="53">
        <v>0</v>
      </c>
      <c r="O20" s="134">
        <v>15943</v>
      </c>
      <c r="P20" s="150">
        <f t="shared" si="3"/>
        <v>15251.833333333334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23197</v>
      </c>
      <c r="C21" s="38">
        <f t="shared" ref="C21:O22" si="4">IF(C17=0," --- ",ROUND(12*(1/C17*C19),))</f>
        <v>24129</v>
      </c>
      <c r="D21" s="38">
        <f t="shared" si="4"/>
        <v>24022</v>
      </c>
      <c r="E21" s="38">
        <f t="shared" si="4"/>
        <v>26477</v>
      </c>
      <c r="F21" s="38">
        <f t="shared" si="4"/>
        <v>21867</v>
      </c>
      <c r="G21" s="38">
        <f t="shared" si="4"/>
        <v>23271</v>
      </c>
      <c r="H21" s="38">
        <f t="shared" si="4"/>
        <v>25854</v>
      </c>
      <c r="I21" s="38">
        <f t="shared" si="4"/>
        <v>24174</v>
      </c>
      <c r="J21" s="38">
        <f t="shared" si="4"/>
        <v>25241</v>
      </c>
      <c r="K21" s="38" t="str">
        <f t="shared" si="4"/>
        <v xml:space="preserve"> --- </v>
      </c>
      <c r="L21" s="38">
        <f t="shared" si="4"/>
        <v>26019</v>
      </c>
      <c r="M21" s="38">
        <f t="shared" si="4"/>
        <v>25181</v>
      </c>
      <c r="N21" s="38" t="str">
        <f t="shared" si="4"/>
        <v xml:space="preserve"> --- </v>
      </c>
      <c r="O21" s="135">
        <f t="shared" si="4"/>
        <v>25408</v>
      </c>
      <c r="P21" s="136">
        <f>ROUND(SUM(B21:O21)/COUNTIF(B21:O21,"&gt;0"),)</f>
        <v>24570</v>
      </c>
    </row>
    <row r="22" spans="1:23" s="82" customFormat="1" ht="30" customHeight="1" thickBot="1">
      <c r="A22" s="37" t="s">
        <v>209</v>
      </c>
      <c r="B22" s="77">
        <f>IF(B18=0," --- ",ROUND(12*(1/B18*B20),))</f>
        <v>5079</v>
      </c>
      <c r="C22" s="77">
        <f t="shared" si="4"/>
        <v>4904</v>
      </c>
      <c r="D22" s="77">
        <f t="shared" si="4"/>
        <v>4155</v>
      </c>
      <c r="E22" s="77">
        <f t="shared" si="4"/>
        <v>4371</v>
      </c>
      <c r="F22" s="77">
        <f t="shared" si="4"/>
        <v>4000</v>
      </c>
      <c r="G22" s="77">
        <f t="shared" si="4"/>
        <v>5399</v>
      </c>
      <c r="H22" s="77">
        <f t="shared" si="4"/>
        <v>4114</v>
      </c>
      <c r="I22" s="77">
        <f t="shared" si="4"/>
        <v>4377</v>
      </c>
      <c r="J22" s="77">
        <f t="shared" si="4"/>
        <v>5247</v>
      </c>
      <c r="K22" s="77" t="str">
        <f t="shared" si="4"/>
        <v xml:space="preserve"> --- </v>
      </c>
      <c r="L22" s="77">
        <f t="shared" si="4"/>
        <v>4207</v>
      </c>
      <c r="M22" s="77">
        <f t="shared" si="4"/>
        <v>4669</v>
      </c>
      <c r="N22" s="77" t="str">
        <f t="shared" si="4"/>
        <v xml:space="preserve"> --- </v>
      </c>
      <c r="O22" s="138">
        <f t="shared" si="4"/>
        <v>4811</v>
      </c>
      <c r="P22" s="136">
        <f>ROUND(SUM(B22:O22)/COUNTIF(B22:O22,"&gt;0"),)</f>
        <v>4611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28276</v>
      </c>
      <c r="C23" s="77">
        <f t="shared" si="5"/>
        <v>29033</v>
      </c>
      <c r="D23" s="77">
        <f t="shared" si="5"/>
        <v>28177</v>
      </c>
      <c r="E23" s="77">
        <f t="shared" si="5"/>
        <v>30848</v>
      </c>
      <c r="F23" s="77">
        <f t="shared" si="5"/>
        <v>25867</v>
      </c>
      <c r="G23" s="77">
        <f t="shared" si="5"/>
        <v>28670</v>
      </c>
      <c r="H23" s="77">
        <f t="shared" si="5"/>
        <v>29968</v>
      </c>
      <c r="I23" s="77">
        <f t="shared" si="5"/>
        <v>28551</v>
      </c>
      <c r="J23" s="77">
        <f t="shared" si="5"/>
        <v>30488</v>
      </c>
      <c r="K23" s="77" t="str">
        <f t="shared" si="5"/>
        <v xml:space="preserve"> --- </v>
      </c>
      <c r="L23" s="77">
        <f t="shared" si="5"/>
        <v>30226</v>
      </c>
      <c r="M23" s="77">
        <f t="shared" si="5"/>
        <v>29850</v>
      </c>
      <c r="N23" s="77" t="str">
        <f t="shared" si="5"/>
        <v xml:space="preserve"> --- </v>
      </c>
      <c r="O23" s="138">
        <f t="shared" si="5"/>
        <v>30219</v>
      </c>
      <c r="P23" s="136">
        <f t="shared" si="5"/>
        <v>29181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12.99</v>
      </c>
      <c r="C25" s="50">
        <v>13.043478260869565</v>
      </c>
      <c r="D25" s="50">
        <v>12.08</v>
      </c>
      <c r="E25" s="50">
        <v>11.58</v>
      </c>
      <c r="F25" s="50">
        <v>13.26</v>
      </c>
      <c r="G25" s="50">
        <v>12.41</v>
      </c>
      <c r="H25" s="50">
        <v>11.64534627260697</v>
      </c>
      <c r="I25" s="50">
        <v>12.41</v>
      </c>
      <c r="J25" s="50">
        <v>11.82</v>
      </c>
      <c r="K25" s="50">
        <v>0</v>
      </c>
      <c r="L25" s="50">
        <v>11.620014912654453</v>
      </c>
      <c r="M25" s="50">
        <v>12.24</v>
      </c>
      <c r="N25" s="50">
        <v>0</v>
      </c>
      <c r="O25" s="131">
        <v>12.28</v>
      </c>
      <c r="P25" s="143">
        <f t="shared" ref="P25:P28" si="6">SUM(B25:O25)/COUNTIF(B25:O25,"&gt;0")</f>
        <v>12.281569953844249</v>
      </c>
      <c r="R25" s="144"/>
      <c r="S25" s="144"/>
    </row>
    <row r="26" spans="1:23" s="34" customFormat="1" ht="30" customHeight="1">
      <c r="A26" s="33" t="s">
        <v>17</v>
      </c>
      <c r="B26" s="145">
        <v>35.5</v>
      </c>
      <c r="C26" s="51">
        <v>37.39</v>
      </c>
      <c r="D26" s="51">
        <v>40.56</v>
      </c>
      <c r="E26" s="51">
        <v>44</v>
      </c>
      <c r="F26" s="51">
        <v>44.85</v>
      </c>
      <c r="G26" s="51">
        <v>32.07</v>
      </c>
      <c r="H26" s="51">
        <v>46.297800000000002</v>
      </c>
      <c r="I26" s="51">
        <v>40</v>
      </c>
      <c r="J26" s="51">
        <v>37</v>
      </c>
      <c r="K26" s="51">
        <v>0</v>
      </c>
      <c r="L26" s="51">
        <v>41.39</v>
      </c>
      <c r="M26" s="51">
        <v>36</v>
      </c>
      <c r="N26" s="51">
        <v>0</v>
      </c>
      <c r="O26" s="132">
        <v>39.770000000000003</v>
      </c>
      <c r="P26" s="146">
        <f t="shared" si="6"/>
        <v>39.568983333333328</v>
      </c>
      <c r="R26" s="144"/>
      <c r="S26" s="144"/>
    </row>
    <row r="27" spans="1:23" s="44" customFormat="1" ht="30" customHeight="1">
      <c r="A27" s="35" t="s">
        <v>16</v>
      </c>
      <c r="B27" s="147">
        <v>24498.666499999999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24080</v>
      </c>
      <c r="J27" s="52">
        <v>24039</v>
      </c>
      <c r="K27" s="52">
        <v>0</v>
      </c>
      <c r="L27" s="52">
        <v>23981</v>
      </c>
      <c r="M27" s="52">
        <v>24450</v>
      </c>
      <c r="N27" s="52">
        <v>0</v>
      </c>
      <c r="O27" s="133">
        <v>24760</v>
      </c>
      <c r="P27" s="148">
        <f t="shared" si="6"/>
        <v>24160.888875000001</v>
      </c>
      <c r="R27" s="144"/>
      <c r="S27" s="144"/>
    </row>
    <row r="28" spans="1:23" s="82" customFormat="1" ht="30" customHeight="1" thickBot="1">
      <c r="A28" s="36" t="s">
        <v>18</v>
      </c>
      <c r="B28" s="149">
        <v>13875.225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13216</v>
      </c>
      <c r="K28" s="53">
        <v>0</v>
      </c>
      <c r="L28" s="53">
        <v>13306</v>
      </c>
      <c r="M28" s="53">
        <v>12400</v>
      </c>
      <c r="N28" s="53">
        <v>0</v>
      </c>
      <c r="O28" s="134">
        <v>13200</v>
      </c>
      <c r="P28" s="150">
        <f t="shared" si="6"/>
        <v>13074.435416666667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22632</v>
      </c>
      <c r="C29" s="38">
        <f t="shared" ref="C29:O30" si="7">IF(C25=0," --- ",ROUND(12*(1/C25*C27),))</f>
        <v>23116</v>
      </c>
      <c r="D29" s="38">
        <f t="shared" si="7"/>
        <v>23065</v>
      </c>
      <c r="E29" s="38">
        <f t="shared" si="7"/>
        <v>25513</v>
      </c>
      <c r="F29" s="38">
        <f t="shared" si="7"/>
        <v>21222</v>
      </c>
      <c r="G29" s="38">
        <f t="shared" si="7"/>
        <v>22411</v>
      </c>
      <c r="H29" s="38">
        <f t="shared" si="7"/>
        <v>25277</v>
      </c>
      <c r="I29" s="38">
        <f t="shared" si="7"/>
        <v>23284</v>
      </c>
      <c r="J29" s="38">
        <f t="shared" si="7"/>
        <v>24405</v>
      </c>
      <c r="K29" s="38" t="str">
        <f t="shared" si="7"/>
        <v xml:space="preserve"> --- </v>
      </c>
      <c r="L29" s="38">
        <f t="shared" si="7"/>
        <v>24765</v>
      </c>
      <c r="M29" s="38">
        <f t="shared" si="7"/>
        <v>23971</v>
      </c>
      <c r="N29" s="38" t="str">
        <f t="shared" si="7"/>
        <v xml:space="preserve"> --- </v>
      </c>
      <c r="O29" s="135">
        <f t="shared" si="7"/>
        <v>24195</v>
      </c>
      <c r="P29" s="136">
        <f>ROUND(SUM(B29:O29)/COUNTIF(B29:O29,"&gt;0"),)</f>
        <v>23655</v>
      </c>
    </row>
    <row r="30" spans="1:23" s="82" customFormat="1" ht="30" customHeight="1" thickBot="1">
      <c r="A30" s="37" t="s">
        <v>209</v>
      </c>
      <c r="B30" s="77">
        <f>IF(B26=0," --- ",ROUND(12*(1/B26*B28),))</f>
        <v>4690</v>
      </c>
      <c r="C30" s="77">
        <f t="shared" si="7"/>
        <v>4616</v>
      </c>
      <c r="D30" s="77">
        <f t="shared" si="7"/>
        <v>3743</v>
      </c>
      <c r="E30" s="77">
        <f t="shared" si="7"/>
        <v>3513</v>
      </c>
      <c r="F30" s="77">
        <f t="shared" si="7"/>
        <v>3425</v>
      </c>
      <c r="G30" s="77">
        <f t="shared" si="7"/>
        <v>4406</v>
      </c>
      <c r="H30" s="77">
        <f t="shared" si="7"/>
        <v>3401</v>
      </c>
      <c r="I30" s="77">
        <f t="shared" si="7"/>
        <v>3986</v>
      </c>
      <c r="J30" s="77">
        <f t="shared" si="7"/>
        <v>4286</v>
      </c>
      <c r="K30" s="77" t="str">
        <f t="shared" si="7"/>
        <v xml:space="preserve"> --- </v>
      </c>
      <c r="L30" s="77">
        <f t="shared" si="7"/>
        <v>3858</v>
      </c>
      <c r="M30" s="77">
        <f t="shared" si="7"/>
        <v>4133</v>
      </c>
      <c r="N30" s="77" t="str">
        <f t="shared" si="7"/>
        <v xml:space="preserve"> --- </v>
      </c>
      <c r="O30" s="138">
        <f t="shared" si="7"/>
        <v>3983</v>
      </c>
      <c r="P30" s="136">
        <f>ROUND(SUM(B30:O30)/COUNTIF(B30:O30,"&gt;0"),)</f>
        <v>4003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27322</v>
      </c>
      <c r="C31" s="77">
        <f t="shared" si="8"/>
        <v>27732</v>
      </c>
      <c r="D31" s="77">
        <f t="shared" si="8"/>
        <v>26808</v>
      </c>
      <c r="E31" s="77">
        <f t="shared" si="8"/>
        <v>29026</v>
      </c>
      <c r="F31" s="77">
        <f t="shared" si="8"/>
        <v>24647</v>
      </c>
      <c r="G31" s="77">
        <f t="shared" si="8"/>
        <v>26817</v>
      </c>
      <c r="H31" s="77">
        <f t="shared" si="8"/>
        <v>28678</v>
      </c>
      <c r="I31" s="77">
        <f t="shared" si="8"/>
        <v>27270</v>
      </c>
      <c r="J31" s="77">
        <f t="shared" si="8"/>
        <v>28691</v>
      </c>
      <c r="K31" s="77" t="str">
        <f t="shared" si="8"/>
        <v xml:space="preserve"> --- </v>
      </c>
      <c r="L31" s="77">
        <f t="shared" si="8"/>
        <v>28623</v>
      </c>
      <c r="M31" s="77">
        <f t="shared" si="8"/>
        <v>28104</v>
      </c>
      <c r="N31" s="77" t="str">
        <f t="shared" si="8"/>
        <v xml:space="preserve"> --- </v>
      </c>
      <c r="O31" s="138">
        <f t="shared" si="8"/>
        <v>28178</v>
      </c>
      <c r="P31" s="136">
        <f t="shared" si="8"/>
        <v>27658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10.754703635592008</v>
      </c>
      <c r="C33" s="46">
        <f t="shared" ref="C33:P33" si="9">IF(OR(C15=" --- ",C23=" --- ")," --- ",C15/C23*100-100)</f>
        <v>1.9701718733854676</v>
      </c>
      <c r="D33" s="46">
        <f t="shared" si="9"/>
        <v>-0.88369947119991821</v>
      </c>
      <c r="E33" s="46">
        <f t="shared" si="9"/>
        <v>-1.7537603734439813</v>
      </c>
      <c r="F33" s="46">
        <f t="shared" si="9"/>
        <v>-0.2010283372636934</v>
      </c>
      <c r="G33" s="46">
        <f t="shared" si="9"/>
        <v>-1.4579700034879579</v>
      </c>
      <c r="H33" s="46">
        <f t="shared" si="9"/>
        <v>4.6816604378003177</v>
      </c>
      <c r="I33" s="46">
        <f t="shared" si="9"/>
        <v>-2.1155125915029203</v>
      </c>
      <c r="J33" s="46">
        <f t="shared" si="9"/>
        <v>-1.8925478876935244</v>
      </c>
      <c r="K33" s="46" t="str">
        <f t="shared" si="9"/>
        <v xml:space="preserve"> --- </v>
      </c>
      <c r="L33" s="46">
        <f t="shared" si="9"/>
        <v>3.3580361278369537</v>
      </c>
      <c r="M33" s="46">
        <f t="shared" si="9"/>
        <v>-1.8860971524288175</v>
      </c>
      <c r="N33" s="46" t="str">
        <f t="shared" si="9"/>
        <v xml:space="preserve"> --- </v>
      </c>
      <c r="O33" s="154">
        <f t="shared" si="9"/>
        <v>-1.6512789966577373</v>
      </c>
      <c r="P33" s="155">
        <f t="shared" si="9"/>
        <v>0.72307323258284839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3.491691677036826</v>
      </c>
      <c r="C34" s="158">
        <f t="shared" ref="C34:P34" si="10">IF(OR(C23=" --- ",C31=" --- ")," --- ",C23/C31*100-100)</f>
        <v>4.6913313140054811</v>
      </c>
      <c r="D34" s="158">
        <f t="shared" si="10"/>
        <v>5.1066845717696197</v>
      </c>
      <c r="E34" s="158">
        <f t="shared" si="10"/>
        <v>6.2771308482050472</v>
      </c>
      <c r="F34" s="158">
        <f t="shared" si="10"/>
        <v>4.9498924818436336</v>
      </c>
      <c r="G34" s="158">
        <f t="shared" si="10"/>
        <v>6.909796024909582</v>
      </c>
      <c r="H34" s="158">
        <f t="shared" si="10"/>
        <v>4.4982216333077503</v>
      </c>
      <c r="I34" s="158">
        <f t="shared" si="10"/>
        <v>4.69746974697469</v>
      </c>
      <c r="J34" s="158">
        <f t="shared" si="10"/>
        <v>6.2632881391376998</v>
      </c>
      <c r="K34" s="158" t="str">
        <f t="shared" si="10"/>
        <v xml:space="preserve"> --- </v>
      </c>
      <c r="L34" s="158">
        <f t="shared" si="10"/>
        <v>5.6003912937148357</v>
      </c>
      <c r="M34" s="158">
        <f t="shared" si="10"/>
        <v>6.2126387702818135</v>
      </c>
      <c r="N34" s="158" t="str">
        <f t="shared" si="10"/>
        <v xml:space="preserve"> --- </v>
      </c>
      <c r="O34" s="159">
        <f t="shared" si="10"/>
        <v>7.2432394066292716</v>
      </c>
      <c r="P34" s="160">
        <f t="shared" si="10"/>
        <v>5.5065442186709106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3041</v>
      </c>
      <c r="C36" s="47">
        <f t="shared" ref="C36:P36" si="11">IF(OR(C15=" --- ",C23=" --- ")," --- ",C15-C23)</f>
        <v>572</v>
      </c>
      <c r="D36" s="47">
        <f t="shared" si="11"/>
        <v>-249</v>
      </c>
      <c r="E36" s="47">
        <f t="shared" si="11"/>
        <v>-541</v>
      </c>
      <c r="F36" s="47">
        <f t="shared" si="11"/>
        <v>-52</v>
      </c>
      <c r="G36" s="47">
        <f t="shared" si="11"/>
        <v>-418</v>
      </c>
      <c r="H36" s="47">
        <f t="shared" si="11"/>
        <v>1403</v>
      </c>
      <c r="I36" s="47">
        <f t="shared" si="11"/>
        <v>-604</v>
      </c>
      <c r="J36" s="47">
        <f t="shared" si="11"/>
        <v>-577</v>
      </c>
      <c r="K36" s="47" t="str">
        <f t="shared" si="11"/>
        <v xml:space="preserve"> --- </v>
      </c>
      <c r="L36" s="47">
        <f t="shared" si="11"/>
        <v>1015</v>
      </c>
      <c r="M36" s="47">
        <f t="shared" si="11"/>
        <v>-563</v>
      </c>
      <c r="N36" s="47" t="str">
        <f t="shared" si="11"/>
        <v xml:space="preserve"> --- </v>
      </c>
      <c r="O36" s="163">
        <f t="shared" si="11"/>
        <v>-499</v>
      </c>
      <c r="P36" s="164">
        <f t="shared" si="11"/>
        <v>211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954</v>
      </c>
      <c r="C37" s="166">
        <f t="shared" ref="C37:P37" si="12">IF(OR(C23=" --- ",C31=" --- ")," --- ",C23-C31)</f>
        <v>1301</v>
      </c>
      <c r="D37" s="166">
        <f t="shared" si="12"/>
        <v>1369</v>
      </c>
      <c r="E37" s="166">
        <f t="shared" si="12"/>
        <v>1822</v>
      </c>
      <c r="F37" s="166">
        <f t="shared" si="12"/>
        <v>1220</v>
      </c>
      <c r="G37" s="166">
        <f t="shared" si="12"/>
        <v>1853</v>
      </c>
      <c r="H37" s="166">
        <f t="shared" si="12"/>
        <v>1290</v>
      </c>
      <c r="I37" s="166">
        <f t="shared" si="12"/>
        <v>1281</v>
      </c>
      <c r="J37" s="166">
        <f t="shared" si="12"/>
        <v>1797</v>
      </c>
      <c r="K37" s="166" t="str">
        <f t="shared" si="12"/>
        <v xml:space="preserve"> --- </v>
      </c>
      <c r="L37" s="166">
        <f t="shared" si="12"/>
        <v>1603</v>
      </c>
      <c r="M37" s="166">
        <f t="shared" si="12"/>
        <v>1746</v>
      </c>
      <c r="N37" s="166" t="str">
        <f t="shared" si="12"/>
        <v xml:space="preserve"> --- </v>
      </c>
      <c r="O37" s="167">
        <f t="shared" si="12"/>
        <v>2041</v>
      </c>
      <c r="P37" s="168">
        <f t="shared" si="12"/>
        <v>1523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81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267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15.43303013320687</v>
      </c>
      <c r="C97" s="46">
        <f t="shared" ref="C97:P97" si="13">IF(OR(C13=" --- ",C21=" --- ")," --- ",C13/C21*100-100)</f>
        <v>3.601475403041988</v>
      </c>
      <c r="D97" s="46">
        <f t="shared" si="13"/>
        <v>0</v>
      </c>
      <c r="E97" s="46">
        <f t="shared" si="13"/>
        <v>-0.39279374551497881</v>
      </c>
      <c r="F97" s="46">
        <f t="shared" si="13"/>
        <v>2.030456852791886</v>
      </c>
      <c r="G97" s="46">
        <f t="shared" si="13"/>
        <v>0.34807270852132888</v>
      </c>
      <c r="H97" s="46">
        <f t="shared" si="13"/>
        <v>5.3763440860215042</v>
      </c>
      <c r="I97" s="46">
        <f t="shared" si="13"/>
        <v>-2.4985521634814205</v>
      </c>
      <c r="J97" s="46">
        <f t="shared" si="13"/>
        <v>-1.2202369161285276</v>
      </c>
      <c r="K97" s="46" t="str">
        <f t="shared" si="13"/>
        <v xml:space="preserve"> --- </v>
      </c>
      <c r="L97" s="46">
        <f t="shared" si="13"/>
        <v>3.197663246089391</v>
      </c>
      <c r="M97" s="46">
        <f t="shared" si="13"/>
        <v>-3.5066121281918896</v>
      </c>
      <c r="N97" s="46" t="str">
        <f t="shared" si="13"/>
        <v xml:space="preserve"> --- </v>
      </c>
      <c r="O97" s="154">
        <f t="shared" si="13"/>
        <v>-0.16136649874056275</v>
      </c>
      <c r="P97" s="155">
        <f t="shared" si="13"/>
        <v>1.7826617826617763</v>
      </c>
    </row>
    <row r="98" spans="1:16" ht="30" customHeight="1" thickBot="1">
      <c r="A98" s="152" t="s">
        <v>217</v>
      </c>
      <c r="B98" s="157">
        <f>IF(OR(B21=" --- ",B29=" --- ")," --- ",B21/B29*100-100)</f>
        <v>2.4964651820431243</v>
      </c>
      <c r="C98" s="158">
        <f t="shared" ref="C98:P98" si="14">IF(OR(C21=" --- ",C29=" --- ")," --- ",C21/C29*100-100)</f>
        <v>4.382246063332758</v>
      </c>
      <c r="D98" s="158">
        <f t="shared" si="14"/>
        <v>4.1491437242575415</v>
      </c>
      <c r="E98" s="158">
        <f t="shared" si="14"/>
        <v>3.7784658801395494</v>
      </c>
      <c r="F98" s="158">
        <f t="shared" si="14"/>
        <v>3.0392988408255661</v>
      </c>
      <c r="G98" s="158">
        <f t="shared" si="14"/>
        <v>3.8374012761590421</v>
      </c>
      <c r="H98" s="158">
        <f t="shared" si="14"/>
        <v>2.2827075997942785</v>
      </c>
      <c r="I98" s="158">
        <f t="shared" si="14"/>
        <v>3.8223672908434878</v>
      </c>
      <c r="J98" s="158">
        <f t="shared" si="14"/>
        <v>3.4255275558287224</v>
      </c>
      <c r="K98" s="158" t="str">
        <f t="shared" si="14"/>
        <v xml:space="preserve"> --- </v>
      </c>
      <c r="L98" s="158">
        <f t="shared" si="14"/>
        <v>5.0635978195033431</v>
      </c>
      <c r="M98" s="158">
        <f t="shared" si="14"/>
        <v>5.0477660506445261</v>
      </c>
      <c r="N98" s="158" t="str">
        <f t="shared" si="14"/>
        <v xml:space="preserve"> --- </v>
      </c>
      <c r="O98" s="159">
        <f t="shared" si="14"/>
        <v>5.0134325273816955</v>
      </c>
      <c r="P98" s="160">
        <f t="shared" si="14"/>
        <v>3.8681039949270684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3580</v>
      </c>
      <c r="C100" s="47">
        <f t="shared" ref="C100:P100" si="15">IF(OR(C13=" --- ",C21=" --- ")," --- ",C13-C21)</f>
        <v>869</v>
      </c>
      <c r="D100" s="47">
        <f t="shared" si="15"/>
        <v>0</v>
      </c>
      <c r="E100" s="47">
        <f t="shared" si="15"/>
        <v>-104</v>
      </c>
      <c r="F100" s="47">
        <f t="shared" si="15"/>
        <v>444</v>
      </c>
      <c r="G100" s="47">
        <f t="shared" si="15"/>
        <v>81</v>
      </c>
      <c r="H100" s="47">
        <f t="shared" si="15"/>
        <v>1390</v>
      </c>
      <c r="I100" s="47">
        <f t="shared" si="15"/>
        <v>-604</v>
      </c>
      <c r="J100" s="47">
        <f t="shared" si="15"/>
        <v>-308</v>
      </c>
      <c r="K100" s="47" t="str">
        <f t="shared" si="15"/>
        <v xml:space="preserve"> --- </v>
      </c>
      <c r="L100" s="47">
        <f t="shared" si="15"/>
        <v>832</v>
      </c>
      <c r="M100" s="47">
        <f t="shared" si="15"/>
        <v>-883</v>
      </c>
      <c r="N100" s="47" t="str">
        <f t="shared" si="15"/>
        <v xml:space="preserve"> --- </v>
      </c>
      <c r="O100" s="163">
        <f t="shared" si="15"/>
        <v>-41</v>
      </c>
      <c r="P100" s="164">
        <f t="shared" si="15"/>
        <v>438</v>
      </c>
    </row>
    <row r="101" spans="1:16" ht="30" customHeight="1" thickBot="1">
      <c r="A101" s="161" t="s">
        <v>219</v>
      </c>
      <c r="B101" s="165">
        <f>IF(OR(B21=" --- ",B29=" --- ")," --- ",B21-B29)</f>
        <v>565</v>
      </c>
      <c r="C101" s="166">
        <f t="shared" ref="C101:P101" si="16">IF(OR(C21=" --- ",C29=" --- ")," --- ",C21-C29)</f>
        <v>1013</v>
      </c>
      <c r="D101" s="166">
        <f t="shared" si="16"/>
        <v>957</v>
      </c>
      <c r="E101" s="166">
        <f t="shared" si="16"/>
        <v>964</v>
      </c>
      <c r="F101" s="166">
        <f t="shared" si="16"/>
        <v>645</v>
      </c>
      <c r="G101" s="166">
        <f t="shared" si="16"/>
        <v>860</v>
      </c>
      <c r="H101" s="166">
        <f t="shared" si="16"/>
        <v>577</v>
      </c>
      <c r="I101" s="166">
        <f t="shared" si="16"/>
        <v>890</v>
      </c>
      <c r="J101" s="166">
        <f t="shared" si="16"/>
        <v>836</v>
      </c>
      <c r="K101" s="166" t="str">
        <f t="shared" si="16"/>
        <v xml:space="preserve"> --- </v>
      </c>
      <c r="L101" s="166">
        <f t="shared" si="16"/>
        <v>1254</v>
      </c>
      <c r="M101" s="166">
        <f t="shared" si="16"/>
        <v>1210</v>
      </c>
      <c r="N101" s="166" t="str">
        <f t="shared" si="16"/>
        <v xml:space="preserve"> --- </v>
      </c>
      <c r="O101" s="167">
        <f t="shared" si="16"/>
        <v>1213</v>
      </c>
      <c r="P101" s="168">
        <f t="shared" si="16"/>
        <v>915</v>
      </c>
    </row>
    <row r="103" spans="1:16">
      <c r="P103" s="25" t="s">
        <v>268</v>
      </c>
    </row>
    <row r="147" spans="1:16" ht="13.5" thickBot="1">
      <c r="P147" s="25" t="s">
        <v>266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-10.612325260878137</v>
      </c>
      <c r="C150" s="46">
        <f t="shared" ref="C150:P150" si="17">IF(OR(C14=" --- ",C22=" --- ")," --- ",C14/C22*100-100)</f>
        <v>-6.056280587275694</v>
      </c>
      <c r="D150" s="46">
        <f t="shared" si="17"/>
        <v>-5.9927797833935017</v>
      </c>
      <c r="E150" s="46">
        <f t="shared" si="17"/>
        <v>-9.9977121940059419</v>
      </c>
      <c r="F150" s="46">
        <f t="shared" si="17"/>
        <v>-12.400000000000006</v>
      </c>
      <c r="G150" s="46">
        <f t="shared" si="17"/>
        <v>-9.2424523059825816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 t="str">
        <f t="shared" si="17"/>
        <v xml:space="preserve"> --- </v>
      </c>
      <c r="L150" s="46">
        <f t="shared" si="17"/>
        <v>4.3498930354171534</v>
      </c>
      <c r="M150" s="46">
        <f t="shared" si="17"/>
        <v>6.8537159991432901</v>
      </c>
      <c r="N150" s="46" t="str">
        <f t="shared" si="17"/>
        <v xml:space="preserve"> --- </v>
      </c>
      <c r="O150" s="154">
        <f t="shared" si="17"/>
        <v>-9.5198503429640482</v>
      </c>
      <c r="P150" s="155">
        <f t="shared" si="17"/>
        <v>-4.9230101930166938</v>
      </c>
    </row>
    <row r="151" spans="1:16" ht="30" customHeight="1" thickBot="1">
      <c r="A151" s="152" t="s">
        <v>224</v>
      </c>
      <c r="B151" s="157">
        <f>IF(OR(B22=" --- ",B30=" --- ")," --- ",B22/B30*100-100)</f>
        <v>8.2942430703624836</v>
      </c>
      <c r="C151" s="158">
        <f t="shared" ref="C151:P151" si="18">IF(OR(C22=" --- ",C30=" --- ")," --- ",C22/C30*100-100)</f>
        <v>6.2391681109185413</v>
      </c>
      <c r="D151" s="158">
        <f t="shared" si="18"/>
        <v>11.00721346513491</v>
      </c>
      <c r="E151" s="158">
        <f t="shared" si="18"/>
        <v>24.423569598633648</v>
      </c>
      <c r="F151" s="158">
        <f t="shared" si="18"/>
        <v>16.788321167883197</v>
      </c>
      <c r="G151" s="158">
        <f t="shared" si="18"/>
        <v>22.537448933272813</v>
      </c>
      <c r="H151" s="158">
        <f t="shared" si="18"/>
        <v>20.964422228756249</v>
      </c>
      <c r="I151" s="158">
        <f t="shared" si="18"/>
        <v>9.809332664325126</v>
      </c>
      <c r="J151" s="158">
        <f t="shared" si="18"/>
        <v>22.421838544097056</v>
      </c>
      <c r="K151" s="158" t="str">
        <f t="shared" si="18"/>
        <v xml:space="preserve"> --- </v>
      </c>
      <c r="L151" s="158">
        <f t="shared" si="18"/>
        <v>9.0461378952825271</v>
      </c>
      <c r="M151" s="158">
        <f t="shared" si="18"/>
        <v>12.968787805468168</v>
      </c>
      <c r="N151" s="158" t="str">
        <f t="shared" si="18"/>
        <v xml:space="preserve"> --- </v>
      </c>
      <c r="O151" s="159">
        <f t="shared" si="18"/>
        <v>20.788350489580722</v>
      </c>
      <c r="P151" s="160">
        <f t="shared" si="18"/>
        <v>15.188608543592295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-539</v>
      </c>
      <c r="C153" s="47">
        <f t="shared" ref="C153:P153" si="19">IF(OR(C14=" --- ",C22=" --- ")," --- ",C14-C22)</f>
        <v>-297</v>
      </c>
      <c r="D153" s="47">
        <f t="shared" si="19"/>
        <v>-249</v>
      </c>
      <c r="E153" s="47">
        <f t="shared" si="19"/>
        <v>-437</v>
      </c>
      <c r="F153" s="47">
        <f t="shared" si="19"/>
        <v>-496</v>
      </c>
      <c r="G153" s="47">
        <f t="shared" si="19"/>
        <v>-499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 t="str">
        <f t="shared" si="19"/>
        <v xml:space="preserve"> --- </v>
      </c>
      <c r="L153" s="47">
        <f t="shared" si="19"/>
        <v>183</v>
      </c>
      <c r="M153" s="47">
        <f t="shared" si="19"/>
        <v>320</v>
      </c>
      <c r="N153" s="47" t="str">
        <f t="shared" si="19"/>
        <v xml:space="preserve"> --- </v>
      </c>
      <c r="O153" s="163">
        <f t="shared" si="19"/>
        <v>-458</v>
      </c>
      <c r="P153" s="164">
        <f t="shared" si="19"/>
        <v>-227</v>
      </c>
    </row>
    <row r="154" spans="1:16" ht="30" customHeight="1" thickBot="1">
      <c r="A154" s="161" t="s">
        <v>226</v>
      </c>
      <c r="B154" s="165">
        <f>IF(OR(B22=" --- ",B30=" --- ")," --- ",B22-B30)</f>
        <v>389</v>
      </c>
      <c r="C154" s="166">
        <f t="shared" ref="C154:P154" si="20">IF(OR(C22=" --- ",C30=" --- ")," --- ",C22-C30)</f>
        <v>288</v>
      </c>
      <c r="D154" s="166">
        <f t="shared" si="20"/>
        <v>412</v>
      </c>
      <c r="E154" s="166">
        <f t="shared" si="20"/>
        <v>858</v>
      </c>
      <c r="F154" s="166">
        <f t="shared" si="20"/>
        <v>575</v>
      </c>
      <c r="G154" s="166">
        <f t="shared" si="20"/>
        <v>993</v>
      </c>
      <c r="H154" s="166">
        <f t="shared" si="20"/>
        <v>713</v>
      </c>
      <c r="I154" s="166">
        <f t="shared" si="20"/>
        <v>391</v>
      </c>
      <c r="J154" s="166">
        <f t="shared" si="20"/>
        <v>961</v>
      </c>
      <c r="K154" s="166" t="str">
        <f t="shared" si="20"/>
        <v xml:space="preserve"> --- </v>
      </c>
      <c r="L154" s="166">
        <f t="shared" si="20"/>
        <v>349</v>
      </c>
      <c r="M154" s="166">
        <f t="shared" si="20"/>
        <v>536</v>
      </c>
      <c r="N154" s="166" t="str">
        <f t="shared" si="20"/>
        <v xml:space="preserve"> --- </v>
      </c>
      <c r="O154" s="167">
        <f t="shared" si="20"/>
        <v>828</v>
      </c>
      <c r="P154" s="168">
        <f t="shared" si="20"/>
        <v>608</v>
      </c>
    </row>
    <row r="156" spans="1:16">
      <c r="P156" s="25" t="s">
        <v>265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09" priority="9" stopIfTrue="1">
      <formula>B9&gt;B17</formula>
    </cfRule>
    <cfRule type="expression" dxfId="208" priority="10" stopIfTrue="1">
      <formula>B9&lt;B17</formula>
    </cfRule>
  </conditionalFormatting>
  <conditionalFormatting sqref="C9:E9">
    <cfRule type="expression" dxfId="207" priority="7" stopIfTrue="1">
      <formula>C9&gt;C17</formula>
    </cfRule>
    <cfRule type="expression" dxfId="206" priority="8" stopIfTrue="1">
      <formula>C9&lt;C17</formula>
    </cfRule>
  </conditionalFormatting>
  <conditionalFormatting sqref="B10">
    <cfRule type="expression" dxfId="205" priority="5" stopIfTrue="1">
      <formula>B10&gt;B18</formula>
    </cfRule>
    <cfRule type="expression" dxfId="204" priority="6" stopIfTrue="1">
      <formula>B10&lt;B18</formula>
    </cfRule>
  </conditionalFormatting>
  <conditionalFormatting sqref="C9:O9">
    <cfRule type="expression" dxfId="203" priority="3" stopIfTrue="1">
      <formula>C9&gt;C17</formula>
    </cfRule>
    <cfRule type="expression" dxfId="202" priority="4" stopIfTrue="1">
      <formula>C9&lt;C17</formula>
    </cfRule>
  </conditionalFormatting>
  <conditionalFormatting sqref="C10:O10">
    <cfRule type="expression" dxfId="201" priority="1" stopIfTrue="1">
      <formula>C10&gt;C18</formula>
    </cfRule>
    <cfRule type="expression" dxfId="20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8" t="s">
        <v>55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115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0</v>
      </c>
      <c r="C9" s="50">
        <v>9.9024390243902438</v>
      </c>
      <c r="D9" s="50">
        <v>10.07</v>
      </c>
      <c r="E9" s="50">
        <v>10.08</v>
      </c>
      <c r="F9" s="50">
        <v>10</v>
      </c>
      <c r="G9" s="50">
        <v>10.48</v>
      </c>
      <c r="H9" s="50">
        <v>5.7644811233017679</v>
      </c>
      <c r="I9" s="50">
        <v>10.68</v>
      </c>
      <c r="J9" s="50">
        <v>10.23</v>
      </c>
      <c r="K9" s="50">
        <v>10.221</v>
      </c>
      <c r="L9" s="50">
        <v>9.820739534883721</v>
      </c>
      <c r="M9" s="50">
        <v>10.45</v>
      </c>
      <c r="N9" s="50">
        <v>9.4</v>
      </c>
      <c r="O9" s="131">
        <v>10.79</v>
      </c>
      <c r="P9" s="63">
        <f t="shared" ref="P9:P12" si="0">SUM(B9:O9)/COUNTIF(B9:O9,"&gt;0")</f>
        <v>9.8375892063519821</v>
      </c>
    </row>
    <row r="10" spans="1:33" s="34" customFormat="1" ht="30" customHeight="1">
      <c r="A10" s="33" t="s">
        <v>17</v>
      </c>
      <c r="B10" s="74">
        <v>0</v>
      </c>
      <c r="C10" s="51">
        <v>26.22</v>
      </c>
      <c r="D10" s="51">
        <v>33.972499999999997</v>
      </c>
      <c r="E10" s="51">
        <v>42</v>
      </c>
      <c r="F10" s="51">
        <v>25</v>
      </c>
      <c r="G10" s="51">
        <v>25.28</v>
      </c>
      <c r="H10" s="51">
        <v>46.992266999999998</v>
      </c>
      <c r="I10" s="51">
        <v>29.1</v>
      </c>
      <c r="J10" s="51">
        <v>37</v>
      </c>
      <c r="K10" s="51">
        <v>34.81</v>
      </c>
      <c r="L10" s="51">
        <v>28.47</v>
      </c>
      <c r="M10" s="51">
        <v>28</v>
      </c>
      <c r="N10" s="51">
        <v>50</v>
      </c>
      <c r="O10" s="132">
        <v>39.770000000000003</v>
      </c>
      <c r="P10" s="56">
        <f t="shared" si="0"/>
        <v>34.354982076923072</v>
      </c>
    </row>
    <row r="11" spans="1:33" s="44" customFormat="1" ht="30" customHeight="1">
      <c r="A11" s="35" t="s">
        <v>16</v>
      </c>
      <c r="B11" s="75">
        <v>0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24744.33071794577</v>
      </c>
    </row>
    <row r="12" spans="1:33" s="82" customFormat="1" ht="30" customHeight="1" thickBot="1">
      <c r="A12" s="36" t="s">
        <v>18</v>
      </c>
      <c r="B12" s="76">
        <v>0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14571.259100110512</v>
      </c>
    </row>
    <row r="13" spans="1:33" s="44" customFormat="1" ht="30" customHeight="1" thickBot="1">
      <c r="A13" s="37" t="s">
        <v>208</v>
      </c>
      <c r="B13" s="38" t="str">
        <f>IF(B9=0," --- ",ROUND(12*(1/B9*B11),))</f>
        <v xml:space="preserve"> --- </v>
      </c>
      <c r="C13" s="38">
        <f t="shared" ref="C13:O14" si="1">IF(C9=0," --- ",ROUND(12*(1/C9*C11),))</f>
        <v>31413</v>
      </c>
      <c r="D13" s="38">
        <f t="shared" si="1"/>
        <v>28817</v>
      </c>
      <c r="E13" s="38">
        <f t="shared" si="1"/>
        <v>30298</v>
      </c>
      <c r="F13" s="38">
        <f t="shared" si="1"/>
        <v>29160</v>
      </c>
      <c r="G13" s="38">
        <f t="shared" si="1"/>
        <v>27653</v>
      </c>
      <c r="H13" s="38">
        <f t="shared" si="1"/>
        <v>51855</v>
      </c>
      <c r="I13" s="38">
        <f t="shared" si="1"/>
        <v>27388</v>
      </c>
      <c r="J13" s="38">
        <f t="shared" si="1"/>
        <v>28808</v>
      </c>
      <c r="K13" s="38">
        <f>IF(K9=0," --- ",ROUND(12*(1/K9*K11)+Q38,))</f>
        <v>29179</v>
      </c>
      <c r="L13" s="38">
        <f t="shared" si="1"/>
        <v>30485</v>
      </c>
      <c r="M13" s="38">
        <f t="shared" si="1"/>
        <v>28460</v>
      </c>
      <c r="N13" s="38">
        <f t="shared" si="1"/>
        <v>29889</v>
      </c>
      <c r="O13" s="135">
        <f t="shared" si="1"/>
        <v>28870</v>
      </c>
      <c r="P13" s="136">
        <f>ROUND(SUM(B13:O13)/COUNTIF(B13:O13,"&gt;0"),)</f>
        <v>30944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 t="str">
        <f>IF(B10=0," --- ",ROUND(12*(1/B10*B12),))</f>
        <v xml:space="preserve"> --- </v>
      </c>
      <c r="C14" s="77">
        <f t="shared" si="1"/>
        <v>6700</v>
      </c>
      <c r="D14" s="77">
        <f t="shared" si="1"/>
        <v>4989</v>
      </c>
      <c r="E14" s="77">
        <f t="shared" si="1"/>
        <v>3934</v>
      </c>
      <c r="F14" s="77">
        <f t="shared" si="1"/>
        <v>6672</v>
      </c>
      <c r="G14" s="77">
        <f t="shared" si="1"/>
        <v>6216</v>
      </c>
      <c r="H14" s="77">
        <f t="shared" si="1"/>
        <v>4127</v>
      </c>
      <c r="I14" s="77">
        <f t="shared" si="1"/>
        <v>6016</v>
      </c>
      <c r="J14" s="77">
        <f t="shared" si="1"/>
        <v>4978</v>
      </c>
      <c r="K14" s="77">
        <f t="shared" si="1"/>
        <v>4802</v>
      </c>
      <c r="L14" s="77">
        <f t="shared" si="1"/>
        <v>6510</v>
      </c>
      <c r="M14" s="77">
        <f t="shared" si="1"/>
        <v>6414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5332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 t="str">
        <f>IF(B9=0," --- ",B13+B14)</f>
        <v xml:space="preserve"> --- </v>
      </c>
      <c r="C15" s="77">
        <f t="shared" ref="C15:P15" si="2">IF(C9=0," --- ",C13+C14)</f>
        <v>38113</v>
      </c>
      <c r="D15" s="77">
        <f t="shared" si="2"/>
        <v>33806</v>
      </c>
      <c r="E15" s="77">
        <f t="shared" si="2"/>
        <v>34232</v>
      </c>
      <c r="F15" s="77">
        <f t="shared" si="2"/>
        <v>35832</v>
      </c>
      <c r="G15" s="77">
        <f t="shared" si="2"/>
        <v>33869</v>
      </c>
      <c r="H15" s="77">
        <f t="shared" si="2"/>
        <v>55982</v>
      </c>
      <c r="I15" s="77">
        <f t="shared" si="2"/>
        <v>33404</v>
      </c>
      <c r="J15" s="77">
        <f t="shared" si="2"/>
        <v>33786</v>
      </c>
      <c r="K15" s="77">
        <f t="shared" si="2"/>
        <v>33981</v>
      </c>
      <c r="L15" s="77">
        <f t="shared" si="2"/>
        <v>36995</v>
      </c>
      <c r="M15" s="77">
        <f t="shared" si="2"/>
        <v>34874</v>
      </c>
      <c r="N15" s="77">
        <f t="shared" si="2"/>
        <v>33495</v>
      </c>
      <c r="O15" s="138">
        <f t="shared" si="2"/>
        <v>33223</v>
      </c>
      <c r="P15" s="136">
        <f t="shared" si="2"/>
        <v>36276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0</v>
      </c>
      <c r="C17" s="50">
        <v>9.902439024390242</v>
      </c>
      <c r="D17" s="50">
        <v>10.07</v>
      </c>
      <c r="E17" s="50">
        <v>10.08</v>
      </c>
      <c r="F17" s="50">
        <v>10.94</v>
      </c>
      <c r="G17" s="50">
        <v>10.48</v>
      </c>
      <c r="H17" s="50">
        <v>5.9733655130802052</v>
      </c>
      <c r="I17" s="50">
        <v>10.84</v>
      </c>
      <c r="J17" s="50">
        <v>10.23</v>
      </c>
      <c r="K17" s="50">
        <v>10.221</v>
      </c>
      <c r="L17" s="50">
        <v>9.3183404255319147</v>
      </c>
      <c r="M17" s="50">
        <v>10.45</v>
      </c>
      <c r="N17" s="50">
        <v>9.3000000000000007</v>
      </c>
      <c r="O17" s="131">
        <v>10.79</v>
      </c>
      <c r="P17" s="143">
        <f t="shared" ref="P17:P20" si="3">SUM(B17:O17)/COUNTIF(B17:O17,"&gt;0")</f>
        <v>9.891934227923258</v>
      </c>
      <c r="R17" s="144"/>
      <c r="S17" s="144"/>
    </row>
    <row r="18" spans="1:23" s="34" customFormat="1" ht="30" customHeight="1">
      <c r="A18" s="33" t="s">
        <v>17</v>
      </c>
      <c r="B18" s="145">
        <v>0</v>
      </c>
      <c r="C18" s="51">
        <v>29.141400000000001</v>
      </c>
      <c r="D18" s="51">
        <v>33.972499999999997</v>
      </c>
      <c r="E18" s="51">
        <v>42</v>
      </c>
      <c r="F18" s="51">
        <v>24.34</v>
      </c>
      <c r="G18" s="51">
        <v>25.28</v>
      </c>
      <c r="H18" s="51">
        <v>46.992266999999998</v>
      </c>
      <c r="I18" s="51">
        <v>29.1</v>
      </c>
      <c r="J18" s="51">
        <v>37</v>
      </c>
      <c r="K18" s="51">
        <v>34.81</v>
      </c>
      <c r="L18" s="51">
        <v>27.91</v>
      </c>
      <c r="M18" s="51">
        <v>28</v>
      </c>
      <c r="N18" s="51">
        <v>27</v>
      </c>
      <c r="O18" s="132">
        <v>39.770000000000003</v>
      </c>
      <c r="P18" s="146">
        <f t="shared" si="3"/>
        <v>32.716628230769231</v>
      </c>
      <c r="R18" s="144"/>
      <c r="S18" s="144"/>
    </row>
    <row r="19" spans="1:23" s="44" customFormat="1" ht="30" customHeight="1">
      <c r="A19" s="35" t="s">
        <v>16</v>
      </c>
      <c r="B19" s="147">
        <v>0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25056.307692307691</v>
      </c>
      <c r="R19" s="144"/>
      <c r="S19" s="144"/>
    </row>
    <row r="20" spans="1:23" s="82" customFormat="1" ht="30" customHeight="1" thickBot="1">
      <c r="A20" s="36" t="s">
        <v>18</v>
      </c>
      <c r="B20" s="149">
        <v>0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14927.461538461539</v>
      </c>
      <c r="R20" s="144"/>
      <c r="S20" s="144"/>
    </row>
    <row r="21" spans="1:23" s="82" customFormat="1" ht="30" customHeight="1" thickBot="1">
      <c r="A21" s="37" t="s">
        <v>208</v>
      </c>
      <c r="B21" s="38" t="str">
        <f>IF(B17=0," --- ",ROUND(12*(1/B17*B19),))</f>
        <v xml:space="preserve"> --- </v>
      </c>
      <c r="C21" s="38">
        <f t="shared" ref="C21:O22" si="4">IF(C17=0," --- ",ROUND(12*(1/C17*C19),))</f>
        <v>32260</v>
      </c>
      <c r="D21" s="38">
        <f t="shared" si="4"/>
        <v>28817</v>
      </c>
      <c r="E21" s="38">
        <f t="shared" si="4"/>
        <v>30417</v>
      </c>
      <c r="F21" s="38">
        <f t="shared" si="4"/>
        <v>26764</v>
      </c>
      <c r="G21" s="38">
        <f t="shared" si="4"/>
        <v>27556</v>
      </c>
      <c r="H21" s="38">
        <f t="shared" si="4"/>
        <v>51167</v>
      </c>
      <c r="I21" s="38">
        <f t="shared" si="4"/>
        <v>27675</v>
      </c>
      <c r="J21" s="38">
        <f t="shared" si="4"/>
        <v>29164</v>
      </c>
      <c r="K21" s="38">
        <f t="shared" si="4"/>
        <v>29362</v>
      </c>
      <c r="L21" s="38">
        <f t="shared" si="4"/>
        <v>32434</v>
      </c>
      <c r="M21" s="38">
        <f t="shared" si="4"/>
        <v>29495</v>
      </c>
      <c r="N21" s="38">
        <f t="shared" si="4"/>
        <v>30581</v>
      </c>
      <c r="O21" s="135">
        <f t="shared" si="4"/>
        <v>28917</v>
      </c>
      <c r="P21" s="136">
        <f>ROUND(SUM(B21:O21)/COUNTIF(B21:O21,"&gt;0"),)</f>
        <v>31124</v>
      </c>
    </row>
    <row r="22" spans="1:23" s="82" customFormat="1" ht="30" customHeight="1" thickBot="1">
      <c r="A22" s="37" t="s">
        <v>209</v>
      </c>
      <c r="B22" s="77" t="str">
        <f>IF(B18=0," --- ",ROUND(12*(1/B18*B20),))</f>
        <v xml:space="preserve"> --- </v>
      </c>
      <c r="C22" s="77">
        <f t="shared" si="4"/>
        <v>6418</v>
      </c>
      <c r="D22" s="77">
        <f t="shared" si="4"/>
        <v>5308</v>
      </c>
      <c r="E22" s="77">
        <f t="shared" si="4"/>
        <v>4371</v>
      </c>
      <c r="F22" s="77">
        <f t="shared" si="4"/>
        <v>7001</v>
      </c>
      <c r="G22" s="77">
        <f t="shared" si="4"/>
        <v>6849</v>
      </c>
      <c r="H22" s="77">
        <f t="shared" si="4"/>
        <v>4114</v>
      </c>
      <c r="I22" s="77">
        <f t="shared" si="4"/>
        <v>6016</v>
      </c>
      <c r="J22" s="77">
        <f t="shared" si="4"/>
        <v>5247</v>
      </c>
      <c r="K22" s="77">
        <f t="shared" si="4"/>
        <v>4912</v>
      </c>
      <c r="L22" s="77">
        <f t="shared" si="4"/>
        <v>6239</v>
      </c>
      <c r="M22" s="77">
        <f t="shared" si="4"/>
        <v>6003</v>
      </c>
      <c r="N22" s="77">
        <f t="shared" si="4"/>
        <v>6191</v>
      </c>
      <c r="O22" s="138">
        <f t="shared" si="4"/>
        <v>4811</v>
      </c>
      <c r="P22" s="136">
        <f>ROUND(SUM(B22:O22)/COUNTIF(B22:O22,"&gt;0"),)</f>
        <v>5652</v>
      </c>
    </row>
    <row r="23" spans="1:23" s="44" customFormat="1" ht="30" customHeight="1" thickBot="1">
      <c r="A23" s="37" t="s">
        <v>210</v>
      </c>
      <c r="B23" s="77" t="str">
        <f t="shared" ref="B23:P23" si="5">IF(B17=0," --- ",B21+B22)</f>
        <v xml:space="preserve"> --- </v>
      </c>
      <c r="C23" s="77">
        <f t="shared" si="5"/>
        <v>38678</v>
      </c>
      <c r="D23" s="77">
        <f t="shared" si="5"/>
        <v>34125</v>
      </c>
      <c r="E23" s="77">
        <f t="shared" si="5"/>
        <v>34788</v>
      </c>
      <c r="F23" s="77">
        <f t="shared" si="5"/>
        <v>33765</v>
      </c>
      <c r="G23" s="77">
        <f t="shared" si="5"/>
        <v>34405</v>
      </c>
      <c r="H23" s="77">
        <f t="shared" si="5"/>
        <v>55281</v>
      </c>
      <c r="I23" s="77">
        <f t="shared" si="5"/>
        <v>33691</v>
      </c>
      <c r="J23" s="77">
        <f t="shared" si="5"/>
        <v>34411</v>
      </c>
      <c r="K23" s="77">
        <f t="shared" si="5"/>
        <v>34274</v>
      </c>
      <c r="L23" s="77">
        <f t="shared" si="5"/>
        <v>38673</v>
      </c>
      <c r="M23" s="77">
        <f t="shared" si="5"/>
        <v>35498</v>
      </c>
      <c r="N23" s="77">
        <f t="shared" si="5"/>
        <v>36772</v>
      </c>
      <c r="O23" s="138">
        <f t="shared" si="5"/>
        <v>33728</v>
      </c>
      <c r="P23" s="136">
        <f t="shared" si="5"/>
        <v>36776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0</v>
      </c>
      <c r="C25" s="50">
        <v>9.7560975609756095</v>
      </c>
      <c r="D25" s="50">
        <v>10.07</v>
      </c>
      <c r="E25" s="50">
        <v>10.08</v>
      </c>
      <c r="F25" s="50">
        <v>11.48</v>
      </c>
      <c r="G25" s="50">
        <v>10.48</v>
      </c>
      <c r="H25" s="50">
        <v>7.2393730327790662</v>
      </c>
      <c r="I25" s="50">
        <v>10.84</v>
      </c>
      <c r="J25" s="50">
        <v>10.23</v>
      </c>
      <c r="K25" s="50">
        <v>10.221</v>
      </c>
      <c r="L25" s="50">
        <v>9.3482617021276599</v>
      </c>
      <c r="M25" s="50">
        <v>10.45</v>
      </c>
      <c r="N25" s="50">
        <v>9.8800000000000008</v>
      </c>
      <c r="O25" s="131">
        <v>10.79</v>
      </c>
      <c r="P25" s="143">
        <f t="shared" ref="P25:P28" si="6">SUM(B25:O25)/COUNTIF(B25:O25,"&gt;0")</f>
        <v>10.066517868914026</v>
      </c>
      <c r="R25" s="144"/>
      <c r="S25" s="144"/>
    </row>
    <row r="26" spans="1:23" s="34" customFormat="1" ht="30" customHeight="1">
      <c r="A26" s="33" t="s">
        <v>17</v>
      </c>
      <c r="B26" s="145">
        <v>0</v>
      </c>
      <c r="C26" s="51">
        <v>28.57</v>
      </c>
      <c r="D26" s="51">
        <v>31.75</v>
      </c>
      <c r="E26" s="51">
        <v>44</v>
      </c>
      <c r="F26" s="51">
        <v>24.34</v>
      </c>
      <c r="G26" s="51">
        <v>25.28</v>
      </c>
      <c r="H26" s="51">
        <v>46.297800000000002</v>
      </c>
      <c r="I26" s="51">
        <v>29.1</v>
      </c>
      <c r="J26" s="51">
        <v>37</v>
      </c>
      <c r="K26" s="51">
        <v>32.81</v>
      </c>
      <c r="L26" s="51">
        <v>27.91</v>
      </c>
      <c r="M26" s="51">
        <v>28</v>
      </c>
      <c r="N26" s="51">
        <v>24.3</v>
      </c>
      <c r="O26" s="132">
        <v>39.770000000000003</v>
      </c>
      <c r="P26" s="146">
        <f t="shared" si="6"/>
        <v>32.240600000000001</v>
      </c>
      <c r="R26" s="144"/>
      <c r="S26" s="144"/>
    </row>
    <row r="27" spans="1:23" s="44" customFormat="1" ht="30" customHeight="1">
      <c r="A27" s="35" t="s">
        <v>16</v>
      </c>
      <c r="B27" s="147">
        <v>0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24080</v>
      </c>
      <c r="J27" s="52">
        <v>24039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23988.461538461539</v>
      </c>
      <c r="R27" s="144"/>
      <c r="S27" s="144"/>
    </row>
    <row r="28" spans="1:23" s="82" customFormat="1" ht="30" customHeight="1" thickBot="1">
      <c r="A28" s="36" t="s">
        <v>18</v>
      </c>
      <c r="B28" s="149">
        <v>0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12937</v>
      </c>
      <c r="R28" s="144"/>
      <c r="S28" s="144"/>
    </row>
    <row r="29" spans="1:23" s="82" customFormat="1" ht="30" customHeight="1" thickBot="1">
      <c r="A29" s="37" t="s">
        <v>208</v>
      </c>
      <c r="B29" s="38" t="str">
        <f>IF(B25=0," --- ",ROUND(12*(1/B25*B27),))</f>
        <v xml:space="preserve"> --- </v>
      </c>
      <c r="C29" s="38">
        <f t="shared" ref="C29:O30" si="7">IF(C25=0," --- ",ROUND(12*(1/C25*C27),))</f>
        <v>30905</v>
      </c>
      <c r="D29" s="38">
        <f t="shared" si="7"/>
        <v>27669</v>
      </c>
      <c r="E29" s="38">
        <f t="shared" si="7"/>
        <v>29310</v>
      </c>
      <c r="F29" s="38">
        <f t="shared" si="7"/>
        <v>24512</v>
      </c>
      <c r="G29" s="38">
        <f t="shared" si="7"/>
        <v>26539</v>
      </c>
      <c r="H29" s="38">
        <f t="shared" si="7"/>
        <v>40661</v>
      </c>
      <c r="I29" s="38">
        <f t="shared" si="7"/>
        <v>26657</v>
      </c>
      <c r="J29" s="38">
        <f t="shared" si="7"/>
        <v>28198</v>
      </c>
      <c r="K29" s="38">
        <f t="shared" si="7"/>
        <v>27964</v>
      </c>
      <c r="L29" s="38">
        <f t="shared" si="7"/>
        <v>30783</v>
      </c>
      <c r="M29" s="38">
        <f t="shared" si="7"/>
        <v>28077</v>
      </c>
      <c r="N29" s="38">
        <f t="shared" si="7"/>
        <v>27449</v>
      </c>
      <c r="O29" s="135">
        <f t="shared" si="7"/>
        <v>27537</v>
      </c>
      <c r="P29" s="136">
        <f>ROUND(SUM(B29:O29)/COUNTIF(B29:O29,"&gt;0"),)</f>
        <v>28943</v>
      </c>
    </row>
    <row r="30" spans="1:23" s="82" customFormat="1" ht="30" customHeight="1" thickBot="1">
      <c r="A30" s="37" t="s">
        <v>209</v>
      </c>
      <c r="B30" s="77" t="str">
        <f>IF(B26=0," --- ",ROUND(12*(1/B26*B28),))</f>
        <v xml:space="preserve"> --- </v>
      </c>
      <c r="C30" s="77">
        <f t="shared" si="7"/>
        <v>6041</v>
      </c>
      <c r="D30" s="77">
        <f t="shared" si="7"/>
        <v>4782</v>
      </c>
      <c r="E30" s="77">
        <f t="shared" si="7"/>
        <v>3513</v>
      </c>
      <c r="F30" s="77">
        <f t="shared" si="7"/>
        <v>6311</v>
      </c>
      <c r="G30" s="77">
        <f t="shared" si="7"/>
        <v>5590</v>
      </c>
      <c r="H30" s="77">
        <f t="shared" si="7"/>
        <v>3401</v>
      </c>
      <c r="I30" s="77">
        <f t="shared" si="7"/>
        <v>5479</v>
      </c>
      <c r="J30" s="77">
        <f t="shared" si="7"/>
        <v>4286</v>
      </c>
      <c r="K30" s="77">
        <f t="shared" si="7"/>
        <v>4702</v>
      </c>
      <c r="L30" s="77">
        <f t="shared" si="7"/>
        <v>5721</v>
      </c>
      <c r="M30" s="77">
        <f t="shared" si="7"/>
        <v>5314</v>
      </c>
      <c r="N30" s="77">
        <f t="shared" si="7"/>
        <v>6078</v>
      </c>
      <c r="O30" s="138">
        <f t="shared" si="7"/>
        <v>3983</v>
      </c>
      <c r="P30" s="136">
        <f>ROUND(SUM(B30:O30)/COUNTIF(B30:O30,"&gt;0"),)</f>
        <v>5015</v>
      </c>
    </row>
    <row r="31" spans="1:23" s="44" customFormat="1" ht="30" customHeight="1" thickBot="1">
      <c r="A31" s="37" t="s">
        <v>210</v>
      </c>
      <c r="B31" s="77" t="str">
        <f t="shared" ref="B31:P31" si="8">IF(B25=0," --- ",B29+B30)</f>
        <v xml:space="preserve"> --- </v>
      </c>
      <c r="C31" s="77">
        <f t="shared" si="8"/>
        <v>36946</v>
      </c>
      <c r="D31" s="77">
        <f t="shared" si="8"/>
        <v>32451</v>
      </c>
      <c r="E31" s="77">
        <f t="shared" si="8"/>
        <v>32823</v>
      </c>
      <c r="F31" s="77">
        <f t="shared" si="8"/>
        <v>30823</v>
      </c>
      <c r="G31" s="77">
        <f t="shared" si="8"/>
        <v>32129</v>
      </c>
      <c r="H31" s="77">
        <f t="shared" si="8"/>
        <v>44062</v>
      </c>
      <c r="I31" s="77">
        <f t="shared" si="8"/>
        <v>32136</v>
      </c>
      <c r="J31" s="77">
        <f t="shared" si="8"/>
        <v>32484</v>
      </c>
      <c r="K31" s="77">
        <f t="shared" si="8"/>
        <v>32666</v>
      </c>
      <c r="L31" s="77">
        <f t="shared" si="8"/>
        <v>36504</v>
      </c>
      <c r="M31" s="77">
        <f t="shared" si="8"/>
        <v>33391</v>
      </c>
      <c r="N31" s="77">
        <f t="shared" si="8"/>
        <v>33527</v>
      </c>
      <c r="O31" s="138">
        <f t="shared" si="8"/>
        <v>31520</v>
      </c>
      <c r="P31" s="136">
        <f t="shared" si="8"/>
        <v>33958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 t="str">
        <f>IF(OR(B15=" --- ",B23=" --- ")," --- ",B15/B23*100-100)</f>
        <v xml:space="preserve"> --- </v>
      </c>
      <c r="C33" s="46">
        <f t="shared" ref="C33:P33" si="9">IF(OR(C15=" --- ",C23=" --- ")," --- ",C15/C23*100-100)</f>
        <v>-1.460778737266665</v>
      </c>
      <c r="D33" s="46">
        <f t="shared" si="9"/>
        <v>-0.93479853479853148</v>
      </c>
      <c r="E33" s="46">
        <f t="shared" si="9"/>
        <v>-1.5982522708980156</v>
      </c>
      <c r="F33" s="46">
        <f t="shared" si="9"/>
        <v>6.1217236783651714</v>
      </c>
      <c r="G33" s="46">
        <f t="shared" si="9"/>
        <v>-1.5579130940270289</v>
      </c>
      <c r="H33" s="46">
        <f t="shared" si="9"/>
        <v>1.2680667860566928</v>
      </c>
      <c r="I33" s="46">
        <f t="shared" si="9"/>
        <v>-0.85185954706004452</v>
      </c>
      <c r="J33" s="46">
        <f t="shared" si="9"/>
        <v>-1.8162796780099342</v>
      </c>
      <c r="K33" s="46">
        <f t="shared" si="9"/>
        <v>-0.85487541576705439</v>
      </c>
      <c r="L33" s="46">
        <f t="shared" si="9"/>
        <v>-4.3389444832312023</v>
      </c>
      <c r="M33" s="46">
        <f t="shared" si="9"/>
        <v>-1.7578455124232448</v>
      </c>
      <c r="N33" s="46">
        <f t="shared" si="9"/>
        <v>-8.9116719242902178</v>
      </c>
      <c r="O33" s="154">
        <f t="shared" si="9"/>
        <v>-1.4972722960151827</v>
      </c>
      <c r="P33" s="155">
        <f t="shared" si="9"/>
        <v>-1.3595823363062891</v>
      </c>
      <c r="Q33" s="156"/>
    </row>
    <row r="34" spans="1:17" s="40" customFormat="1" ht="30" customHeight="1" thickBot="1">
      <c r="A34" s="152" t="s">
        <v>141</v>
      </c>
      <c r="B34" s="157" t="str">
        <f>IF(OR(B23=" --- ",B31=" --- ")," --- ",B23/B31*100-100)</f>
        <v xml:space="preserve"> --- </v>
      </c>
      <c r="C34" s="158">
        <f t="shared" ref="C34:P34" si="10">IF(OR(C23=" --- ",C31=" --- ")," --- ",C23/C31*100-100)</f>
        <v>4.6879229145238952</v>
      </c>
      <c r="D34" s="158">
        <f t="shared" si="10"/>
        <v>5.1585467319959406</v>
      </c>
      <c r="E34" s="158">
        <f t="shared" si="10"/>
        <v>5.986655698747839</v>
      </c>
      <c r="F34" s="158">
        <f t="shared" si="10"/>
        <v>9.5448204263050229</v>
      </c>
      <c r="G34" s="158">
        <f t="shared" si="10"/>
        <v>7.0839428553643131</v>
      </c>
      <c r="H34" s="158">
        <f t="shared" si="10"/>
        <v>25.461849212473339</v>
      </c>
      <c r="I34" s="158">
        <f t="shared" si="10"/>
        <v>4.8388100572566657</v>
      </c>
      <c r="J34" s="158">
        <f t="shared" si="10"/>
        <v>5.9321512129048273</v>
      </c>
      <c r="K34" s="158">
        <f t="shared" si="10"/>
        <v>4.9225494397844898</v>
      </c>
      <c r="L34" s="158">
        <f t="shared" si="10"/>
        <v>5.9418145956607447</v>
      </c>
      <c r="M34" s="158">
        <f t="shared" si="10"/>
        <v>6.3100835554490686</v>
      </c>
      <c r="N34" s="158">
        <f t="shared" si="10"/>
        <v>9.6787663674053732</v>
      </c>
      <c r="O34" s="159">
        <f t="shared" si="10"/>
        <v>7.0050761421319692</v>
      </c>
      <c r="P34" s="160">
        <f t="shared" si="10"/>
        <v>8.2984863655103425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 t="str">
        <f>IF(OR(B15=" --- ",B23=" --- ")," --- ",B15-B23)</f>
        <v xml:space="preserve"> --- </v>
      </c>
      <c r="C36" s="47">
        <f t="shared" ref="C36:P36" si="11">IF(OR(C15=" --- ",C23=" --- ")," --- ",C15-C23)</f>
        <v>-565</v>
      </c>
      <c r="D36" s="47">
        <f t="shared" si="11"/>
        <v>-319</v>
      </c>
      <c r="E36" s="47">
        <f t="shared" si="11"/>
        <v>-556</v>
      </c>
      <c r="F36" s="47">
        <f t="shared" si="11"/>
        <v>2067</v>
      </c>
      <c r="G36" s="47">
        <f t="shared" si="11"/>
        <v>-536</v>
      </c>
      <c r="H36" s="47">
        <f t="shared" si="11"/>
        <v>701</v>
      </c>
      <c r="I36" s="47">
        <f t="shared" si="11"/>
        <v>-287</v>
      </c>
      <c r="J36" s="47">
        <f t="shared" si="11"/>
        <v>-625</v>
      </c>
      <c r="K36" s="47">
        <f t="shared" si="11"/>
        <v>-293</v>
      </c>
      <c r="L36" s="47">
        <f t="shared" si="11"/>
        <v>-1678</v>
      </c>
      <c r="M36" s="47">
        <f t="shared" si="11"/>
        <v>-624</v>
      </c>
      <c r="N36" s="47">
        <f t="shared" si="11"/>
        <v>-3277</v>
      </c>
      <c r="O36" s="163">
        <f t="shared" si="11"/>
        <v>-505</v>
      </c>
      <c r="P36" s="164">
        <f t="shared" si="11"/>
        <v>-500</v>
      </c>
    </row>
    <row r="37" spans="1:17" s="40" customFormat="1" ht="30" customHeight="1" thickBot="1">
      <c r="A37" s="161" t="s">
        <v>142</v>
      </c>
      <c r="B37" s="165" t="str">
        <f>IF(OR(B23=" --- ",B31=" --- ")," --- ",B23-B31)</f>
        <v xml:space="preserve"> --- </v>
      </c>
      <c r="C37" s="166">
        <f t="shared" ref="C37:P37" si="12">IF(OR(C23=" --- ",C31=" --- ")," --- ",C23-C31)</f>
        <v>1732</v>
      </c>
      <c r="D37" s="166">
        <f t="shared" si="12"/>
        <v>1674</v>
      </c>
      <c r="E37" s="166">
        <f t="shared" si="12"/>
        <v>1965</v>
      </c>
      <c r="F37" s="166">
        <f t="shared" si="12"/>
        <v>2942</v>
      </c>
      <c r="G37" s="166">
        <f t="shared" si="12"/>
        <v>2276</v>
      </c>
      <c r="H37" s="166">
        <f t="shared" si="12"/>
        <v>11219</v>
      </c>
      <c r="I37" s="166">
        <f t="shared" si="12"/>
        <v>1555</v>
      </c>
      <c r="J37" s="166">
        <f t="shared" si="12"/>
        <v>1927</v>
      </c>
      <c r="K37" s="166">
        <f t="shared" si="12"/>
        <v>1608</v>
      </c>
      <c r="L37" s="166">
        <f t="shared" si="12"/>
        <v>2169</v>
      </c>
      <c r="M37" s="166">
        <f t="shared" si="12"/>
        <v>2107</v>
      </c>
      <c r="N37" s="166">
        <f t="shared" si="12"/>
        <v>3245</v>
      </c>
      <c r="O37" s="167">
        <f t="shared" si="12"/>
        <v>2208</v>
      </c>
      <c r="P37" s="168">
        <f t="shared" si="12"/>
        <v>2818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83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271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 t="str">
        <f>IF(OR(B13=" --- ",B21=" --- ")," --- ",B13/B21*100-100)</f>
        <v xml:space="preserve"> --- </v>
      </c>
      <c r="C97" s="46">
        <f t="shared" ref="C97:P97" si="13">IF(OR(C13=" --- ",C21=" --- ")," --- ",C13/C21*100-100)</f>
        <v>-2.6255424674519645</v>
      </c>
      <c r="D97" s="46">
        <f t="shared" si="13"/>
        <v>0</v>
      </c>
      <c r="E97" s="46">
        <f t="shared" si="13"/>
        <v>-0.391228589275741</v>
      </c>
      <c r="F97" s="46">
        <f t="shared" si="13"/>
        <v>8.9523240173367213</v>
      </c>
      <c r="G97" s="46">
        <f t="shared" si="13"/>
        <v>0.35201045144432896</v>
      </c>
      <c r="H97" s="46">
        <f t="shared" si="13"/>
        <v>1.3446166474485608</v>
      </c>
      <c r="I97" s="46">
        <f t="shared" si="13"/>
        <v>-1.0370370370370381</v>
      </c>
      <c r="J97" s="46">
        <f t="shared" si="13"/>
        <v>-1.2206830338773784</v>
      </c>
      <c r="K97" s="46">
        <f t="shared" si="13"/>
        <v>-0.62325454669300484</v>
      </c>
      <c r="L97" s="46">
        <f t="shared" si="13"/>
        <v>-6.0091262255657654</v>
      </c>
      <c r="M97" s="46">
        <f t="shared" si="13"/>
        <v>-3.5090693337853907</v>
      </c>
      <c r="N97" s="46">
        <f t="shared" si="13"/>
        <v>-2.2628429416958227</v>
      </c>
      <c r="O97" s="154">
        <f t="shared" si="13"/>
        <v>-0.1625341494622603</v>
      </c>
      <c r="P97" s="155">
        <f t="shared" si="13"/>
        <v>-0.5783318339545076</v>
      </c>
    </row>
    <row r="98" spans="1:16" ht="30" customHeight="1" thickBot="1">
      <c r="A98" s="152" t="s">
        <v>217</v>
      </c>
      <c r="B98" s="157" t="str">
        <f>IF(OR(B21=" --- ",B29=" --- ")," --- ",B21/B29*100-100)</f>
        <v xml:space="preserve"> --- </v>
      </c>
      <c r="C98" s="158">
        <f t="shared" ref="C98:P98" si="14">IF(OR(C21=" --- ",C29=" --- ")," --- ",C21/C29*100-100)</f>
        <v>4.3844038181523928</v>
      </c>
      <c r="D98" s="158">
        <f t="shared" si="14"/>
        <v>4.1490476706783852</v>
      </c>
      <c r="E98" s="158">
        <f t="shared" si="14"/>
        <v>3.7768679631525117</v>
      </c>
      <c r="F98" s="158">
        <f t="shared" si="14"/>
        <v>9.1873368146214034</v>
      </c>
      <c r="G98" s="158">
        <f t="shared" si="14"/>
        <v>3.8320961603677688</v>
      </c>
      <c r="H98" s="158">
        <f t="shared" si="14"/>
        <v>25.838026610265374</v>
      </c>
      <c r="I98" s="158">
        <f t="shared" si="14"/>
        <v>3.8188843455752703</v>
      </c>
      <c r="J98" s="158">
        <f t="shared" si="14"/>
        <v>3.4257748776508947</v>
      </c>
      <c r="K98" s="158">
        <f t="shared" si="14"/>
        <v>4.9992847947360843</v>
      </c>
      <c r="L98" s="158">
        <f t="shared" si="14"/>
        <v>5.3633499009193315</v>
      </c>
      <c r="M98" s="158">
        <f t="shared" si="14"/>
        <v>5.0503971221996551</v>
      </c>
      <c r="N98" s="158">
        <f t="shared" si="14"/>
        <v>11.410251739589782</v>
      </c>
      <c r="O98" s="159">
        <f t="shared" si="14"/>
        <v>5.0114391545920114</v>
      </c>
      <c r="P98" s="160">
        <f t="shared" si="14"/>
        <v>7.5355008119407216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 t="str">
        <f>IF(OR(B13=" --- ",B21=" --- ")," --- ",B13-B21)</f>
        <v xml:space="preserve"> --- </v>
      </c>
      <c r="C100" s="47">
        <f t="shared" ref="C100:P100" si="15">IF(OR(C13=" --- ",C21=" --- ")," --- ",C13-C21)</f>
        <v>-847</v>
      </c>
      <c r="D100" s="47">
        <f t="shared" si="15"/>
        <v>0</v>
      </c>
      <c r="E100" s="47">
        <f t="shared" si="15"/>
        <v>-119</v>
      </c>
      <c r="F100" s="47">
        <f t="shared" si="15"/>
        <v>2396</v>
      </c>
      <c r="G100" s="47">
        <f t="shared" si="15"/>
        <v>97</v>
      </c>
      <c r="H100" s="47">
        <f t="shared" si="15"/>
        <v>688</v>
      </c>
      <c r="I100" s="47">
        <f t="shared" si="15"/>
        <v>-287</v>
      </c>
      <c r="J100" s="47">
        <f t="shared" si="15"/>
        <v>-356</v>
      </c>
      <c r="K100" s="47">
        <f t="shared" si="15"/>
        <v>-183</v>
      </c>
      <c r="L100" s="47">
        <f t="shared" si="15"/>
        <v>-1949</v>
      </c>
      <c r="M100" s="47">
        <f t="shared" si="15"/>
        <v>-1035</v>
      </c>
      <c r="N100" s="47">
        <f t="shared" si="15"/>
        <v>-692</v>
      </c>
      <c r="O100" s="163">
        <f t="shared" si="15"/>
        <v>-47</v>
      </c>
      <c r="P100" s="164">
        <f t="shared" si="15"/>
        <v>-180</v>
      </c>
    </row>
    <row r="101" spans="1:16" ht="30" customHeight="1" thickBot="1">
      <c r="A101" s="161" t="s">
        <v>219</v>
      </c>
      <c r="B101" s="165" t="str">
        <f>IF(OR(B21=" --- ",B29=" --- ")," --- ",B21-B29)</f>
        <v xml:space="preserve"> --- </v>
      </c>
      <c r="C101" s="166">
        <f t="shared" ref="C101:P101" si="16">IF(OR(C21=" --- ",C29=" --- ")," --- ",C21-C29)</f>
        <v>1355</v>
      </c>
      <c r="D101" s="166">
        <f t="shared" si="16"/>
        <v>1148</v>
      </c>
      <c r="E101" s="166">
        <f t="shared" si="16"/>
        <v>1107</v>
      </c>
      <c r="F101" s="166">
        <f t="shared" si="16"/>
        <v>2252</v>
      </c>
      <c r="G101" s="166">
        <f t="shared" si="16"/>
        <v>1017</v>
      </c>
      <c r="H101" s="166">
        <f t="shared" si="16"/>
        <v>10506</v>
      </c>
      <c r="I101" s="166">
        <f t="shared" si="16"/>
        <v>1018</v>
      </c>
      <c r="J101" s="166">
        <f t="shared" si="16"/>
        <v>966</v>
      </c>
      <c r="K101" s="166">
        <f t="shared" si="16"/>
        <v>1398</v>
      </c>
      <c r="L101" s="166">
        <f t="shared" si="16"/>
        <v>1651</v>
      </c>
      <c r="M101" s="166">
        <f t="shared" si="16"/>
        <v>1418</v>
      </c>
      <c r="N101" s="166">
        <f t="shared" si="16"/>
        <v>3132</v>
      </c>
      <c r="O101" s="167">
        <f t="shared" si="16"/>
        <v>1380</v>
      </c>
      <c r="P101" s="168">
        <f t="shared" si="16"/>
        <v>2181</v>
      </c>
    </row>
    <row r="103" spans="1:16">
      <c r="P103" s="25" t="s">
        <v>272</v>
      </c>
    </row>
    <row r="147" spans="1:16" ht="13.5" thickBot="1">
      <c r="P147" s="25" t="s">
        <v>270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 t="str">
        <f>IF(OR(B14=" --- ",B22=" --- ")," --- ",B14/B22*100-100)</f>
        <v xml:space="preserve"> --- </v>
      </c>
      <c r="C150" s="46">
        <f t="shared" ref="C150:P150" si="17">IF(OR(C14=" --- ",C22=" --- ")," --- ",C14/C22*100-100)</f>
        <v>4.3938921782486773</v>
      </c>
      <c r="D150" s="46">
        <f t="shared" si="17"/>
        <v>-6.0097965335342849</v>
      </c>
      <c r="E150" s="46">
        <f t="shared" si="17"/>
        <v>-9.9977121940059419</v>
      </c>
      <c r="F150" s="46">
        <f t="shared" si="17"/>
        <v>-4.6993286673332335</v>
      </c>
      <c r="G150" s="46">
        <f t="shared" si="17"/>
        <v>-9.2422251423565456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>
        <f t="shared" si="17"/>
        <v>-2.2394136807817517</v>
      </c>
      <c r="L150" s="46">
        <f t="shared" si="17"/>
        <v>4.3436448148741675</v>
      </c>
      <c r="M150" s="46">
        <f t="shared" si="17"/>
        <v>6.8465767116441754</v>
      </c>
      <c r="N150" s="46">
        <f t="shared" si="17"/>
        <v>-41.754159263446944</v>
      </c>
      <c r="O150" s="154">
        <f t="shared" si="17"/>
        <v>-9.5198503429640482</v>
      </c>
      <c r="P150" s="155">
        <f t="shared" si="17"/>
        <v>-5.6617126680821031</v>
      </c>
    </row>
    <row r="151" spans="1:16" ht="30" customHeight="1" thickBot="1">
      <c r="A151" s="152" t="s">
        <v>224</v>
      </c>
      <c r="B151" s="157" t="str">
        <f>IF(OR(B22=" --- ",B30=" --- ")," --- ",B22/B30*100-100)</f>
        <v xml:space="preserve"> --- </v>
      </c>
      <c r="C151" s="158">
        <f t="shared" ref="C151:P151" si="18">IF(OR(C22=" --- ",C30=" --- ")," --- ",C22/C30*100-100)</f>
        <v>6.2406886277106395</v>
      </c>
      <c r="D151" s="158">
        <f t="shared" si="18"/>
        <v>10.999581764951898</v>
      </c>
      <c r="E151" s="158">
        <f t="shared" si="18"/>
        <v>24.423569598633648</v>
      </c>
      <c r="F151" s="158">
        <f t="shared" si="18"/>
        <v>10.933291079068283</v>
      </c>
      <c r="G151" s="158">
        <f t="shared" si="18"/>
        <v>22.522361359570667</v>
      </c>
      <c r="H151" s="158">
        <f t="shared" si="18"/>
        <v>20.964422228756249</v>
      </c>
      <c r="I151" s="158">
        <f t="shared" si="18"/>
        <v>9.8010585873334435</v>
      </c>
      <c r="J151" s="158">
        <f t="shared" si="18"/>
        <v>22.421838544097056</v>
      </c>
      <c r="K151" s="158">
        <f t="shared" si="18"/>
        <v>4.4661846022968916</v>
      </c>
      <c r="L151" s="158">
        <f t="shared" si="18"/>
        <v>9.0543611256773175</v>
      </c>
      <c r="M151" s="158">
        <f t="shared" si="18"/>
        <v>12.965750846819731</v>
      </c>
      <c r="N151" s="158">
        <f t="shared" si="18"/>
        <v>1.8591641987495819</v>
      </c>
      <c r="O151" s="159">
        <f t="shared" si="18"/>
        <v>20.788350489580722</v>
      </c>
      <c r="P151" s="160">
        <f t="shared" si="18"/>
        <v>12.70189431704884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 t="str">
        <f>IF(OR(B14=" --- ",B22=" --- ")," --- ",B14-B22)</f>
        <v xml:space="preserve"> --- </v>
      </c>
      <c r="C153" s="47">
        <f t="shared" ref="C153:P153" si="19">IF(OR(C14=" --- ",C22=" --- ")," --- ",C14-C22)</f>
        <v>282</v>
      </c>
      <c r="D153" s="47">
        <f t="shared" si="19"/>
        <v>-319</v>
      </c>
      <c r="E153" s="47">
        <f t="shared" si="19"/>
        <v>-437</v>
      </c>
      <c r="F153" s="47">
        <f t="shared" si="19"/>
        <v>-329</v>
      </c>
      <c r="G153" s="47">
        <f t="shared" si="19"/>
        <v>-633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>
        <f t="shared" si="19"/>
        <v>-110</v>
      </c>
      <c r="L153" s="47">
        <f t="shared" si="19"/>
        <v>271</v>
      </c>
      <c r="M153" s="47">
        <f t="shared" si="19"/>
        <v>411</v>
      </c>
      <c r="N153" s="47">
        <f t="shared" si="19"/>
        <v>-2585</v>
      </c>
      <c r="O153" s="163">
        <f t="shared" si="19"/>
        <v>-458</v>
      </c>
      <c r="P153" s="164">
        <f t="shared" si="19"/>
        <v>-320</v>
      </c>
    </row>
    <row r="154" spans="1:16" ht="30" customHeight="1" thickBot="1">
      <c r="A154" s="161" t="s">
        <v>226</v>
      </c>
      <c r="B154" s="165" t="str">
        <f>IF(OR(B22=" --- ",B30=" --- ")," --- ",B22-B30)</f>
        <v xml:space="preserve"> --- </v>
      </c>
      <c r="C154" s="166">
        <f t="shared" ref="C154:P154" si="20">IF(OR(C22=" --- ",C30=" --- ")," --- ",C22-C30)</f>
        <v>377</v>
      </c>
      <c r="D154" s="166">
        <f t="shared" si="20"/>
        <v>526</v>
      </c>
      <c r="E154" s="166">
        <f t="shared" si="20"/>
        <v>858</v>
      </c>
      <c r="F154" s="166">
        <f t="shared" si="20"/>
        <v>690</v>
      </c>
      <c r="G154" s="166">
        <f t="shared" si="20"/>
        <v>1259</v>
      </c>
      <c r="H154" s="166">
        <f t="shared" si="20"/>
        <v>713</v>
      </c>
      <c r="I154" s="166">
        <f t="shared" si="20"/>
        <v>537</v>
      </c>
      <c r="J154" s="166">
        <f t="shared" si="20"/>
        <v>961</v>
      </c>
      <c r="K154" s="166">
        <f t="shared" si="20"/>
        <v>210</v>
      </c>
      <c r="L154" s="166">
        <f t="shared" si="20"/>
        <v>518</v>
      </c>
      <c r="M154" s="166">
        <f t="shared" si="20"/>
        <v>689</v>
      </c>
      <c r="N154" s="166">
        <f t="shared" si="20"/>
        <v>113</v>
      </c>
      <c r="O154" s="167">
        <f t="shared" si="20"/>
        <v>828</v>
      </c>
      <c r="P154" s="168">
        <f t="shared" si="20"/>
        <v>637</v>
      </c>
    </row>
    <row r="156" spans="1:16">
      <c r="P156" s="25" t="s">
        <v>269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99" priority="9" stopIfTrue="1">
      <formula>B9&gt;B17</formula>
    </cfRule>
    <cfRule type="expression" dxfId="198" priority="10" stopIfTrue="1">
      <formula>B9&lt;B17</formula>
    </cfRule>
  </conditionalFormatting>
  <conditionalFormatting sqref="C9:E9">
    <cfRule type="expression" dxfId="197" priority="7" stopIfTrue="1">
      <formula>C9&gt;C17</formula>
    </cfRule>
    <cfRule type="expression" dxfId="196" priority="8" stopIfTrue="1">
      <formula>C9&lt;C17</formula>
    </cfRule>
  </conditionalFormatting>
  <conditionalFormatting sqref="B10">
    <cfRule type="expression" dxfId="195" priority="5" stopIfTrue="1">
      <formula>B10&gt;B18</formula>
    </cfRule>
    <cfRule type="expression" dxfId="194" priority="6" stopIfTrue="1">
      <formula>B10&lt;B18</formula>
    </cfRule>
  </conditionalFormatting>
  <conditionalFormatting sqref="C9:O9">
    <cfRule type="expression" dxfId="193" priority="3" stopIfTrue="1">
      <formula>C9&gt;C17</formula>
    </cfRule>
    <cfRule type="expression" dxfId="192" priority="4" stopIfTrue="1">
      <formula>C9&lt;C17</formula>
    </cfRule>
  </conditionalFormatting>
  <conditionalFormatting sqref="C10:O10">
    <cfRule type="expression" dxfId="191" priority="1" stopIfTrue="1">
      <formula>C10&gt;C18</formula>
    </cfRule>
    <cfRule type="expression" dxfId="19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8" t="s">
        <v>273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84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0</v>
      </c>
      <c r="C9" s="50">
        <v>9.9024390243902438</v>
      </c>
      <c r="D9" s="50">
        <v>10.07</v>
      </c>
      <c r="E9" s="50">
        <v>9.06</v>
      </c>
      <c r="F9" s="50">
        <v>12.3</v>
      </c>
      <c r="G9" s="50">
        <v>10.43</v>
      </c>
      <c r="H9" s="50">
        <v>4.8952897172175218</v>
      </c>
      <c r="I9" s="50">
        <v>10.68</v>
      </c>
      <c r="J9" s="50">
        <v>9.92</v>
      </c>
      <c r="K9" s="50">
        <v>10.221</v>
      </c>
      <c r="L9" s="50">
        <v>9.5038</v>
      </c>
      <c r="M9" s="50">
        <v>9.6199999999999992</v>
      </c>
      <c r="N9" s="50">
        <v>7.3</v>
      </c>
      <c r="O9" s="131">
        <v>10.79</v>
      </c>
      <c r="P9" s="63">
        <f t="shared" ref="P9:P12" si="0">SUM(B9:O9)/COUNTIF(B9:O9,"&gt;0")</f>
        <v>9.5917329801236733</v>
      </c>
    </row>
    <row r="10" spans="1:33" s="34" customFormat="1" ht="30" customHeight="1">
      <c r="A10" s="33" t="s">
        <v>17</v>
      </c>
      <c r="B10" s="74">
        <v>0</v>
      </c>
      <c r="C10" s="51">
        <v>26.22</v>
      </c>
      <c r="D10" s="51">
        <v>33.972499999999997</v>
      </c>
      <c r="E10" s="51">
        <v>42</v>
      </c>
      <c r="F10" s="51">
        <v>25</v>
      </c>
      <c r="G10" s="51">
        <v>25.28</v>
      </c>
      <c r="H10" s="51">
        <v>46.992266999999998</v>
      </c>
      <c r="I10" s="51">
        <v>29.1</v>
      </c>
      <c r="J10" s="51">
        <v>37</v>
      </c>
      <c r="K10" s="51">
        <v>34.81</v>
      </c>
      <c r="L10" s="51">
        <v>28.47</v>
      </c>
      <c r="M10" s="51">
        <v>28</v>
      </c>
      <c r="N10" s="51">
        <v>50</v>
      </c>
      <c r="O10" s="132">
        <v>39.770000000000003</v>
      </c>
      <c r="P10" s="56">
        <f t="shared" si="0"/>
        <v>34.354982076923072</v>
      </c>
    </row>
    <row r="11" spans="1:33" s="44" customFormat="1" ht="30" customHeight="1">
      <c r="A11" s="35" t="s">
        <v>16</v>
      </c>
      <c r="B11" s="75">
        <v>0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24744.33071794577</v>
      </c>
    </row>
    <row r="12" spans="1:33" s="82" customFormat="1" ht="30" customHeight="1" thickBot="1">
      <c r="A12" s="36" t="s">
        <v>18</v>
      </c>
      <c r="B12" s="76">
        <v>0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14571.259100110512</v>
      </c>
    </row>
    <row r="13" spans="1:33" s="44" customFormat="1" ht="30" customHeight="1" thickBot="1">
      <c r="A13" s="37" t="s">
        <v>208</v>
      </c>
      <c r="B13" s="38" t="str">
        <f>IF(B9=0," --- ",ROUND(12*(1/B9*B11),))</f>
        <v xml:space="preserve"> --- </v>
      </c>
      <c r="C13" s="38">
        <f t="shared" ref="C13:O14" si="1">IF(C9=0," --- ",ROUND(12*(1/C9*C11),))</f>
        <v>31413</v>
      </c>
      <c r="D13" s="38">
        <f t="shared" si="1"/>
        <v>28817</v>
      </c>
      <c r="E13" s="38">
        <f t="shared" si="1"/>
        <v>33709</v>
      </c>
      <c r="F13" s="38">
        <f t="shared" si="1"/>
        <v>23707</v>
      </c>
      <c r="G13" s="38">
        <f t="shared" si="1"/>
        <v>27785</v>
      </c>
      <c r="H13" s="38">
        <f t="shared" si="1"/>
        <v>61063</v>
      </c>
      <c r="I13" s="38">
        <f t="shared" si="1"/>
        <v>27388</v>
      </c>
      <c r="J13" s="38">
        <f t="shared" si="1"/>
        <v>29708</v>
      </c>
      <c r="K13" s="38">
        <f>IF(K9=0," --- ",ROUND(12*(1/K9*K11)+Q38,))</f>
        <v>29179</v>
      </c>
      <c r="L13" s="38">
        <f t="shared" si="1"/>
        <v>31502</v>
      </c>
      <c r="M13" s="38">
        <f t="shared" si="1"/>
        <v>30916</v>
      </c>
      <c r="N13" s="38">
        <f t="shared" si="1"/>
        <v>38487</v>
      </c>
      <c r="O13" s="135">
        <f t="shared" si="1"/>
        <v>28870</v>
      </c>
      <c r="P13" s="136">
        <f>ROUND(SUM(B13:O13)/COUNTIF(B13:O13,"&gt;0"),)</f>
        <v>32503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 t="str">
        <f>IF(B10=0," --- ",ROUND(12*(1/B10*B12),))</f>
        <v xml:space="preserve"> --- </v>
      </c>
      <c r="C14" s="77">
        <f t="shared" si="1"/>
        <v>6700</v>
      </c>
      <c r="D14" s="77">
        <f t="shared" si="1"/>
        <v>4989</v>
      </c>
      <c r="E14" s="77">
        <f t="shared" si="1"/>
        <v>3934</v>
      </c>
      <c r="F14" s="77">
        <f t="shared" si="1"/>
        <v>6672</v>
      </c>
      <c r="G14" s="77">
        <f t="shared" si="1"/>
        <v>6216</v>
      </c>
      <c r="H14" s="77">
        <f t="shared" si="1"/>
        <v>4127</v>
      </c>
      <c r="I14" s="77">
        <f t="shared" si="1"/>
        <v>6016</v>
      </c>
      <c r="J14" s="77">
        <f t="shared" si="1"/>
        <v>4978</v>
      </c>
      <c r="K14" s="77">
        <f t="shared" si="1"/>
        <v>4802</v>
      </c>
      <c r="L14" s="77">
        <f t="shared" si="1"/>
        <v>6510</v>
      </c>
      <c r="M14" s="77">
        <f t="shared" si="1"/>
        <v>6414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5332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 t="str">
        <f>IF(B9=0," --- ",B13+B14)</f>
        <v xml:space="preserve"> --- </v>
      </c>
      <c r="C15" s="77">
        <f t="shared" ref="C15:P15" si="2">IF(C9=0," --- ",C13+C14)</f>
        <v>38113</v>
      </c>
      <c r="D15" s="77">
        <f t="shared" si="2"/>
        <v>33806</v>
      </c>
      <c r="E15" s="77">
        <f t="shared" si="2"/>
        <v>37643</v>
      </c>
      <c r="F15" s="77">
        <f t="shared" si="2"/>
        <v>30379</v>
      </c>
      <c r="G15" s="77">
        <f t="shared" si="2"/>
        <v>34001</v>
      </c>
      <c r="H15" s="77">
        <f t="shared" si="2"/>
        <v>65190</v>
      </c>
      <c r="I15" s="77">
        <f t="shared" si="2"/>
        <v>33404</v>
      </c>
      <c r="J15" s="77">
        <f t="shared" si="2"/>
        <v>34686</v>
      </c>
      <c r="K15" s="77">
        <f t="shared" si="2"/>
        <v>33981</v>
      </c>
      <c r="L15" s="77">
        <f t="shared" si="2"/>
        <v>38012</v>
      </c>
      <c r="M15" s="77">
        <f t="shared" si="2"/>
        <v>37330</v>
      </c>
      <c r="N15" s="77">
        <f t="shared" si="2"/>
        <v>42093</v>
      </c>
      <c r="O15" s="138">
        <f t="shared" si="2"/>
        <v>33223</v>
      </c>
      <c r="P15" s="136">
        <f t="shared" si="2"/>
        <v>37835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0</v>
      </c>
      <c r="C17" s="50">
        <v>9.902439024390242</v>
      </c>
      <c r="D17" s="50">
        <v>10.07</v>
      </c>
      <c r="E17" s="50">
        <v>9.06</v>
      </c>
      <c r="F17" s="50">
        <v>12.11</v>
      </c>
      <c r="G17" s="50">
        <v>10.43</v>
      </c>
      <c r="H17" s="50">
        <v>9.0384545155753582</v>
      </c>
      <c r="I17" s="50">
        <v>10.84</v>
      </c>
      <c r="J17" s="50">
        <v>9.92</v>
      </c>
      <c r="K17" s="50">
        <v>10.221</v>
      </c>
      <c r="L17" s="50">
        <v>8.6197471698113208</v>
      </c>
      <c r="M17" s="50">
        <v>9.6199999999999992</v>
      </c>
      <c r="N17" s="50">
        <v>10.6</v>
      </c>
      <c r="O17" s="131">
        <v>10.79</v>
      </c>
      <c r="P17" s="143">
        <f t="shared" ref="P17:P20" si="3">SUM(B17:O17)/COUNTIF(B17:O17,"&gt;0")</f>
        <v>10.093972362290533</v>
      </c>
      <c r="R17" s="144"/>
      <c r="S17" s="144"/>
    </row>
    <row r="18" spans="1:23" s="34" customFormat="1" ht="30" customHeight="1">
      <c r="A18" s="33" t="s">
        <v>17</v>
      </c>
      <c r="B18" s="145">
        <v>0</v>
      </c>
      <c r="C18" s="51">
        <v>29.141400000000001</v>
      </c>
      <c r="D18" s="51">
        <v>33.972499999999997</v>
      </c>
      <c r="E18" s="51">
        <v>42</v>
      </c>
      <c r="F18" s="51">
        <v>25.39</v>
      </c>
      <c r="G18" s="51">
        <v>25.28</v>
      </c>
      <c r="H18" s="51">
        <v>46.992266999999998</v>
      </c>
      <c r="I18" s="51">
        <v>29.1</v>
      </c>
      <c r="J18" s="51">
        <v>37</v>
      </c>
      <c r="K18" s="51">
        <v>34.81</v>
      </c>
      <c r="L18" s="51">
        <v>27.91</v>
      </c>
      <c r="M18" s="51">
        <v>28</v>
      </c>
      <c r="N18" s="51">
        <v>27</v>
      </c>
      <c r="O18" s="132">
        <v>39.770000000000003</v>
      </c>
      <c r="P18" s="146">
        <f t="shared" si="3"/>
        <v>32.797397461538466</v>
      </c>
      <c r="R18" s="144"/>
      <c r="S18" s="144"/>
    </row>
    <row r="19" spans="1:23" s="44" customFormat="1" ht="30" customHeight="1">
      <c r="A19" s="35" t="s">
        <v>16</v>
      </c>
      <c r="B19" s="147">
        <v>0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25056.307692307691</v>
      </c>
      <c r="R19" s="144"/>
      <c r="S19" s="144"/>
    </row>
    <row r="20" spans="1:23" s="82" customFormat="1" ht="30" customHeight="1" thickBot="1">
      <c r="A20" s="36" t="s">
        <v>18</v>
      </c>
      <c r="B20" s="149">
        <v>0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14927.461538461539</v>
      </c>
      <c r="R20" s="144"/>
      <c r="S20" s="144"/>
    </row>
    <row r="21" spans="1:23" s="82" customFormat="1" ht="30" customHeight="1" thickBot="1">
      <c r="A21" s="37" t="s">
        <v>208</v>
      </c>
      <c r="B21" s="38" t="str">
        <f>IF(B17=0," --- ",ROUND(12*(1/B17*B19),))</f>
        <v xml:space="preserve"> --- </v>
      </c>
      <c r="C21" s="38">
        <f t="shared" ref="C21:O22" si="4">IF(C17=0," --- ",ROUND(12*(1/C17*C19),))</f>
        <v>32260</v>
      </c>
      <c r="D21" s="38">
        <f t="shared" si="4"/>
        <v>28817</v>
      </c>
      <c r="E21" s="38">
        <f t="shared" si="4"/>
        <v>33841</v>
      </c>
      <c r="F21" s="38">
        <f t="shared" si="4"/>
        <v>24178</v>
      </c>
      <c r="G21" s="38">
        <f t="shared" si="4"/>
        <v>27689</v>
      </c>
      <c r="H21" s="38">
        <f t="shared" si="4"/>
        <v>33816</v>
      </c>
      <c r="I21" s="38">
        <f t="shared" si="4"/>
        <v>27675</v>
      </c>
      <c r="J21" s="38">
        <f t="shared" si="4"/>
        <v>30075</v>
      </c>
      <c r="K21" s="38">
        <f t="shared" si="4"/>
        <v>29362</v>
      </c>
      <c r="L21" s="38">
        <f t="shared" si="4"/>
        <v>35063</v>
      </c>
      <c r="M21" s="38">
        <f t="shared" si="4"/>
        <v>32040</v>
      </c>
      <c r="N21" s="38">
        <f t="shared" si="4"/>
        <v>26830</v>
      </c>
      <c r="O21" s="135">
        <f t="shared" si="4"/>
        <v>28917</v>
      </c>
      <c r="P21" s="136">
        <f>ROUND(SUM(B21:O21)/COUNTIF(B21:O21,"&gt;0"),)</f>
        <v>30043</v>
      </c>
    </row>
    <row r="22" spans="1:23" s="82" customFormat="1" ht="30" customHeight="1" thickBot="1">
      <c r="A22" s="37" t="s">
        <v>209</v>
      </c>
      <c r="B22" s="77" t="str">
        <f>IF(B18=0," --- ",ROUND(12*(1/B18*B20),))</f>
        <v xml:space="preserve"> --- </v>
      </c>
      <c r="C22" s="77">
        <f t="shared" si="4"/>
        <v>6418</v>
      </c>
      <c r="D22" s="77">
        <f t="shared" si="4"/>
        <v>5308</v>
      </c>
      <c r="E22" s="77">
        <f t="shared" si="4"/>
        <v>4371</v>
      </c>
      <c r="F22" s="77">
        <f t="shared" si="4"/>
        <v>6711</v>
      </c>
      <c r="G22" s="77">
        <f t="shared" si="4"/>
        <v>6849</v>
      </c>
      <c r="H22" s="77">
        <f t="shared" si="4"/>
        <v>4114</v>
      </c>
      <c r="I22" s="77">
        <f t="shared" si="4"/>
        <v>6016</v>
      </c>
      <c r="J22" s="77">
        <f t="shared" si="4"/>
        <v>5247</v>
      </c>
      <c r="K22" s="77">
        <f t="shared" si="4"/>
        <v>4912</v>
      </c>
      <c r="L22" s="77">
        <f t="shared" si="4"/>
        <v>6239</v>
      </c>
      <c r="M22" s="77">
        <f t="shared" si="4"/>
        <v>6003</v>
      </c>
      <c r="N22" s="77">
        <f t="shared" si="4"/>
        <v>6191</v>
      </c>
      <c r="O22" s="138">
        <f t="shared" si="4"/>
        <v>4811</v>
      </c>
      <c r="P22" s="136">
        <f>ROUND(SUM(B22:O22)/COUNTIF(B22:O22,"&gt;0"),)</f>
        <v>5630</v>
      </c>
    </row>
    <row r="23" spans="1:23" s="44" customFormat="1" ht="30" customHeight="1" thickBot="1">
      <c r="A23" s="37" t="s">
        <v>210</v>
      </c>
      <c r="B23" s="77" t="str">
        <f t="shared" ref="B23:P23" si="5">IF(B17=0," --- ",B21+B22)</f>
        <v xml:space="preserve"> --- </v>
      </c>
      <c r="C23" s="77">
        <f t="shared" si="5"/>
        <v>38678</v>
      </c>
      <c r="D23" s="77">
        <f t="shared" si="5"/>
        <v>34125</v>
      </c>
      <c r="E23" s="77">
        <f t="shared" si="5"/>
        <v>38212</v>
      </c>
      <c r="F23" s="77">
        <f t="shared" si="5"/>
        <v>30889</v>
      </c>
      <c r="G23" s="77">
        <f t="shared" si="5"/>
        <v>34538</v>
      </c>
      <c r="H23" s="77">
        <f t="shared" si="5"/>
        <v>37930</v>
      </c>
      <c r="I23" s="77">
        <f t="shared" si="5"/>
        <v>33691</v>
      </c>
      <c r="J23" s="77">
        <f t="shared" si="5"/>
        <v>35322</v>
      </c>
      <c r="K23" s="77">
        <f t="shared" si="5"/>
        <v>34274</v>
      </c>
      <c r="L23" s="77">
        <f t="shared" si="5"/>
        <v>41302</v>
      </c>
      <c r="M23" s="77">
        <f t="shared" si="5"/>
        <v>38043</v>
      </c>
      <c r="N23" s="77">
        <f t="shared" si="5"/>
        <v>33021</v>
      </c>
      <c r="O23" s="138">
        <f t="shared" si="5"/>
        <v>33728</v>
      </c>
      <c r="P23" s="136">
        <f t="shared" si="5"/>
        <v>35673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0</v>
      </c>
      <c r="C25" s="50">
        <v>9.7560975609756095</v>
      </c>
      <c r="D25" s="50">
        <v>0</v>
      </c>
      <c r="E25" s="50">
        <v>9.06</v>
      </c>
      <c r="F25" s="50">
        <v>10.220000000000001</v>
      </c>
      <c r="G25" s="50">
        <v>10.43</v>
      </c>
      <c r="H25" s="50">
        <v>0</v>
      </c>
      <c r="I25" s="50">
        <v>0</v>
      </c>
      <c r="J25" s="50">
        <v>9.92</v>
      </c>
      <c r="K25" s="50">
        <v>10.221</v>
      </c>
      <c r="L25" s="50">
        <v>8.7261420863309347</v>
      </c>
      <c r="M25" s="50">
        <v>0</v>
      </c>
      <c r="N25" s="50">
        <v>9.8800000000000008</v>
      </c>
      <c r="O25" s="131">
        <v>10.42</v>
      </c>
      <c r="P25" s="143">
        <f t="shared" ref="P25:P28" si="6">SUM(B25:O25)/COUNTIF(B25:O25,"&gt;0")</f>
        <v>9.8481377385896174</v>
      </c>
      <c r="R25" s="144"/>
      <c r="S25" s="144"/>
    </row>
    <row r="26" spans="1:23" s="34" customFormat="1" ht="30" customHeight="1">
      <c r="A26" s="33" t="s">
        <v>17</v>
      </c>
      <c r="B26" s="145">
        <v>0</v>
      </c>
      <c r="C26" s="51">
        <v>28.57</v>
      </c>
      <c r="D26" s="51">
        <v>0</v>
      </c>
      <c r="E26" s="51">
        <v>44</v>
      </c>
      <c r="F26" s="51">
        <v>56</v>
      </c>
      <c r="G26" s="51">
        <v>25.28</v>
      </c>
      <c r="H26" s="51">
        <v>0</v>
      </c>
      <c r="I26" s="51">
        <v>0</v>
      </c>
      <c r="J26" s="51">
        <v>37</v>
      </c>
      <c r="K26" s="51">
        <v>32.81</v>
      </c>
      <c r="L26" s="51">
        <v>27.91</v>
      </c>
      <c r="M26" s="51">
        <v>0</v>
      </c>
      <c r="N26" s="51">
        <v>24.3</v>
      </c>
      <c r="O26" s="132">
        <v>39.770000000000003</v>
      </c>
      <c r="P26" s="146">
        <f t="shared" si="6"/>
        <v>35.071111111111108</v>
      </c>
      <c r="R26" s="144"/>
      <c r="S26" s="144"/>
    </row>
    <row r="27" spans="1:23" s="44" customFormat="1" ht="30" customHeight="1">
      <c r="A27" s="35" t="s">
        <v>16</v>
      </c>
      <c r="B27" s="147">
        <v>0</v>
      </c>
      <c r="C27" s="52">
        <v>25126</v>
      </c>
      <c r="D27" s="52">
        <v>0</v>
      </c>
      <c r="E27" s="52">
        <v>24620</v>
      </c>
      <c r="F27" s="52">
        <v>23450</v>
      </c>
      <c r="G27" s="52">
        <v>23177</v>
      </c>
      <c r="H27" s="52">
        <v>0</v>
      </c>
      <c r="I27" s="52">
        <v>0</v>
      </c>
      <c r="J27" s="52">
        <v>24039</v>
      </c>
      <c r="K27" s="52">
        <v>23818</v>
      </c>
      <c r="L27" s="52">
        <v>23981</v>
      </c>
      <c r="M27" s="52">
        <v>0</v>
      </c>
      <c r="N27" s="52">
        <v>22600</v>
      </c>
      <c r="O27" s="133">
        <v>24760</v>
      </c>
      <c r="P27" s="148">
        <f t="shared" si="6"/>
        <v>23952.333333333332</v>
      </c>
      <c r="R27" s="144"/>
      <c r="S27" s="144"/>
    </row>
    <row r="28" spans="1:23" s="82" customFormat="1" ht="30" customHeight="1" thickBot="1">
      <c r="A28" s="36" t="s">
        <v>18</v>
      </c>
      <c r="B28" s="149">
        <v>0</v>
      </c>
      <c r="C28" s="53">
        <v>14382</v>
      </c>
      <c r="D28" s="53">
        <v>0</v>
      </c>
      <c r="E28" s="53">
        <v>12880</v>
      </c>
      <c r="F28" s="53">
        <v>12800</v>
      </c>
      <c r="G28" s="53">
        <v>11776</v>
      </c>
      <c r="H28" s="53">
        <v>0</v>
      </c>
      <c r="I28" s="53">
        <v>0</v>
      </c>
      <c r="J28" s="53">
        <v>13216</v>
      </c>
      <c r="K28" s="53">
        <v>12855</v>
      </c>
      <c r="L28" s="53">
        <v>13306</v>
      </c>
      <c r="M28" s="53">
        <v>0</v>
      </c>
      <c r="N28" s="53">
        <v>12308</v>
      </c>
      <c r="O28" s="134">
        <v>13200</v>
      </c>
      <c r="P28" s="150">
        <f t="shared" si="6"/>
        <v>12969.222222222223</v>
      </c>
      <c r="R28" s="144"/>
      <c r="S28" s="144"/>
    </row>
    <row r="29" spans="1:23" s="82" customFormat="1" ht="30" customHeight="1" thickBot="1">
      <c r="A29" s="37" t="s">
        <v>208</v>
      </c>
      <c r="B29" s="38" t="str">
        <f>IF(B25=0," --- ",ROUND(12*(1/B25*B27),))</f>
        <v xml:space="preserve"> --- </v>
      </c>
      <c r="C29" s="38">
        <f t="shared" ref="C29:O30" si="7">IF(C25=0," --- ",ROUND(12*(1/C25*C27),))</f>
        <v>30905</v>
      </c>
      <c r="D29" s="38" t="str">
        <f t="shared" si="7"/>
        <v xml:space="preserve"> --- </v>
      </c>
      <c r="E29" s="38">
        <f t="shared" si="7"/>
        <v>32609</v>
      </c>
      <c r="F29" s="38">
        <f t="shared" si="7"/>
        <v>27534</v>
      </c>
      <c r="G29" s="38">
        <f t="shared" si="7"/>
        <v>26666</v>
      </c>
      <c r="H29" s="38" t="str">
        <f t="shared" si="7"/>
        <v xml:space="preserve"> --- </v>
      </c>
      <c r="I29" s="38" t="str">
        <f t="shared" si="7"/>
        <v xml:space="preserve"> --- </v>
      </c>
      <c r="J29" s="38">
        <f t="shared" si="7"/>
        <v>29079</v>
      </c>
      <c r="K29" s="38">
        <f t="shared" si="7"/>
        <v>27964</v>
      </c>
      <c r="L29" s="38">
        <f t="shared" si="7"/>
        <v>32978</v>
      </c>
      <c r="M29" s="38" t="str">
        <f t="shared" si="7"/>
        <v xml:space="preserve"> --- </v>
      </c>
      <c r="N29" s="38">
        <f t="shared" si="7"/>
        <v>27449</v>
      </c>
      <c r="O29" s="135">
        <f t="shared" si="7"/>
        <v>28514</v>
      </c>
      <c r="P29" s="136">
        <f>ROUND(SUM(B29:O29)/COUNTIF(B29:O29,"&gt;0"),)</f>
        <v>29300</v>
      </c>
    </row>
    <row r="30" spans="1:23" s="82" customFormat="1" ht="30" customHeight="1" thickBot="1">
      <c r="A30" s="37" t="s">
        <v>209</v>
      </c>
      <c r="B30" s="77" t="str">
        <f>IF(B26=0," --- ",ROUND(12*(1/B26*B28),))</f>
        <v xml:space="preserve"> --- </v>
      </c>
      <c r="C30" s="77">
        <f t="shared" si="7"/>
        <v>6041</v>
      </c>
      <c r="D30" s="77" t="str">
        <f t="shared" si="7"/>
        <v xml:space="preserve"> --- </v>
      </c>
      <c r="E30" s="77">
        <f t="shared" si="7"/>
        <v>3513</v>
      </c>
      <c r="F30" s="77">
        <f t="shared" si="7"/>
        <v>2743</v>
      </c>
      <c r="G30" s="77">
        <f t="shared" si="7"/>
        <v>5590</v>
      </c>
      <c r="H30" s="77" t="str">
        <f t="shared" si="7"/>
        <v xml:space="preserve"> --- </v>
      </c>
      <c r="I30" s="77" t="str">
        <f t="shared" si="7"/>
        <v xml:space="preserve"> --- </v>
      </c>
      <c r="J30" s="77">
        <f t="shared" si="7"/>
        <v>4286</v>
      </c>
      <c r="K30" s="77">
        <f t="shared" si="7"/>
        <v>4702</v>
      </c>
      <c r="L30" s="77">
        <f t="shared" si="7"/>
        <v>5721</v>
      </c>
      <c r="M30" s="77" t="str">
        <f t="shared" si="7"/>
        <v xml:space="preserve"> --- </v>
      </c>
      <c r="N30" s="77">
        <f t="shared" si="7"/>
        <v>6078</v>
      </c>
      <c r="O30" s="138">
        <f t="shared" si="7"/>
        <v>3983</v>
      </c>
      <c r="P30" s="136">
        <f>ROUND(SUM(B30:O30)/COUNTIF(B30:O30,"&gt;0"),)</f>
        <v>4740</v>
      </c>
    </row>
    <row r="31" spans="1:23" s="44" customFormat="1" ht="30" customHeight="1" thickBot="1">
      <c r="A31" s="37" t="s">
        <v>210</v>
      </c>
      <c r="B31" s="77" t="str">
        <f t="shared" ref="B31:P31" si="8">IF(B25=0," --- ",B29+B30)</f>
        <v xml:space="preserve"> --- </v>
      </c>
      <c r="C31" s="77">
        <f t="shared" si="8"/>
        <v>36946</v>
      </c>
      <c r="D31" s="77" t="str">
        <f t="shared" si="8"/>
        <v xml:space="preserve"> --- </v>
      </c>
      <c r="E31" s="77">
        <f t="shared" si="8"/>
        <v>36122</v>
      </c>
      <c r="F31" s="77">
        <f t="shared" si="8"/>
        <v>30277</v>
      </c>
      <c r="G31" s="77">
        <f t="shared" si="8"/>
        <v>32256</v>
      </c>
      <c r="H31" s="77" t="str">
        <f t="shared" si="8"/>
        <v xml:space="preserve"> --- </v>
      </c>
      <c r="I31" s="77" t="str">
        <f t="shared" si="8"/>
        <v xml:space="preserve"> --- </v>
      </c>
      <c r="J31" s="77">
        <f t="shared" si="8"/>
        <v>33365</v>
      </c>
      <c r="K31" s="77">
        <f t="shared" si="8"/>
        <v>32666</v>
      </c>
      <c r="L31" s="77">
        <f t="shared" si="8"/>
        <v>38699</v>
      </c>
      <c r="M31" s="77" t="str">
        <f t="shared" si="8"/>
        <v xml:space="preserve"> --- </v>
      </c>
      <c r="N31" s="77">
        <f t="shared" si="8"/>
        <v>33527</v>
      </c>
      <c r="O31" s="138">
        <f t="shared" si="8"/>
        <v>32497</v>
      </c>
      <c r="P31" s="136">
        <f t="shared" si="8"/>
        <v>34040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 t="str">
        <f>IF(OR(B15=" --- ",B23=" --- ")," --- ",B15/B23*100-100)</f>
        <v xml:space="preserve"> --- </v>
      </c>
      <c r="C33" s="46">
        <f t="shared" ref="C33:P33" si="9">IF(OR(C15=" --- ",C23=" --- ")," --- ",C15/C23*100-100)</f>
        <v>-1.460778737266665</v>
      </c>
      <c r="D33" s="46">
        <f t="shared" si="9"/>
        <v>-0.93479853479853148</v>
      </c>
      <c r="E33" s="46">
        <f t="shared" si="9"/>
        <v>-1.489061027949333</v>
      </c>
      <c r="F33" s="46">
        <f t="shared" si="9"/>
        <v>-1.6510731975784267</v>
      </c>
      <c r="G33" s="46">
        <f t="shared" si="9"/>
        <v>-1.5548091956685397</v>
      </c>
      <c r="H33" s="46">
        <f t="shared" si="9"/>
        <v>71.869232797258093</v>
      </c>
      <c r="I33" s="46">
        <f t="shared" si="9"/>
        <v>-0.85185954706004452</v>
      </c>
      <c r="J33" s="46">
        <f t="shared" si="9"/>
        <v>-1.8005775437404452</v>
      </c>
      <c r="K33" s="46">
        <f t="shared" si="9"/>
        <v>-0.85487541576705439</v>
      </c>
      <c r="L33" s="46">
        <f t="shared" si="9"/>
        <v>-7.9657159459590332</v>
      </c>
      <c r="M33" s="46">
        <f t="shared" si="9"/>
        <v>-1.874194989879868</v>
      </c>
      <c r="N33" s="46">
        <f t="shared" si="9"/>
        <v>27.473426001635318</v>
      </c>
      <c r="O33" s="154">
        <f t="shared" si="9"/>
        <v>-1.4972722960151827</v>
      </c>
      <c r="P33" s="155">
        <f t="shared" si="9"/>
        <v>6.0606060606060623</v>
      </c>
      <c r="Q33" s="156"/>
    </row>
    <row r="34" spans="1:17" s="40" customFormat="1" ht="30" customHeight="1" thickBot="1">
      <c r="A34" s="152" t="s">
        <v>141</v>
      </c>
      <c r="B34" s="157" t="str">
        <f>IF(OR(B23=" --- ",B31=" --- ")," --- ",B23/B31*100-100)</f>
        <v xml:space="preserve"> --- </v>
      </c>
      <c r="C34" s="158">
        <f t="shared" ref="C34:P34" si="10">IF(OR(C23=" --- ",C31=" --- ")," --- ",C23/C31*100-100)</f>
        <v>4.6879229145238952</v>
      </c>
      <c r="D34" s="158" t="str">
        <f t="shared" si="10"/>
        <v xml:space="preserve"> --- </v>
      </c>
      <c r="E34" s="158">
        <f t="shared" si="10"/>
        <v>5.785947621947841</v>
      </c>
      <c r="F34" s="158">
        <f t="shared" si="10"/>
        <v>2.021336327905658</v>
      </c>
      <c r="G34" s="158">
        <f t="shared" si="10"/>
        <v>7.0746527777777715</v>
      </c>
      <c r="H34" s="158" t="str">
        <f t="shared" si="10"/>
        <v xml:space="preserve"> --- </v>
      </c>
      <c r="I34" s="158" t="str">
        <f t="shared" si="10"/>
        <v xml:space="preserve"> --- </v>
      </c>
      <c r="J34" s="158">
        <f t="shared" si="10"/>
        <v>5.8654278435486162</v>
      </c>
      <c r="K34" s="158">
        <f t="shared" si="10"/>
        <v>4.9225494397844898</v>
      </c>
      <c r="L34" s="158">
        <f t="shared" si="10"/>
        <v>6.726271996692418</v>
      </c>
      <c r="M34" s="158" t="str">
        <f t="shared" si="10"/>
        <v xml:space="preserve"> --- </v>
      </c>
      <c r="N34" s="158">
        <f t="shared" si="10"/>
        <v>-1.5092313657649044</v>
      </c>
      <c r="O34" s="159">
        <f t="shared" si="10"/>
        <v>3.7880419731052086</v>
      </c>
      <c r="P34" s="160">
        <f t="shared" si="10"/>
        <v>4.7972972972972912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 t="str">
        <f>IF(OR(B15=" --- ",B23=" --- ")," --- ",B15-B23)</f>
        <v xml:space="preserve"> --- </v>
      </c>
      <c r="C36" s="47">
        <f t="shared" ref="C36:P36" si="11">IF(OR(C15=" --- ",C23=" --- ")," --- ",C15-C23)</f>
        <v>-565</v>
      </c>
      <c r="D36" s="47">
        <f t="shared" si="11"/>
        <v>-319</v>
      </c>
      <c r="E36" s="47">
        <f t="shared" si="11"/>
        <v>-569</v>
      </c>
      <c r="F36" s="47">
        <f t="shared" si="11"/>
        <v>-510</v>
      </c>
      <c r="G36" s="47">
        <f t="shared" si="11"/>
        <v>-537</v>
      </c>
      <c r="H36" s="47">
        <f t="shared" si="11"/>
        <v>27260</v>
      </c>
      <c r="I36" s="47">
        <f t="shared" si="11"/>
        <v>-287</v>
      </c>
      <c r="J36" s="47">
        <f t="shared" si="11"/>
        <v>-636</v>
      </c>
      <c r="K36" s="47">
        <f t="shared" si="11"/>
        <v>-293</v>
      </c>
      <c r="L36" s="47">
        <f t="shared" si="11"/>
        <v>-3290</v>
      </c>
      <c r="M36" s="47">
        <f t="shared" si="11"/>
        <v>-713</v>
      </c>
      <c r="N36" s="47">
        <f t="shared" si="11"/>
        <v>9072</v>
      </c>
      <c r="O36" s="163">
        <f t="shared" si="11"/>
        <v>-505</v>
      </c>
      <c r="P36" s="164">
        <f t="shared" si="11"/>
        <v>2162</v>
      </c>
    </row>
    <row r="37" spans="1:17" s="40" customFormat="1" ht="30" customHeight="1" thickBot="1">
      <c r="A37" s="161" t="s">
        <v>142</v>
      </c>
      <c r="B37" s="165" t="str">
        <f>IF(OR(B23=" --- ",B31=" --- ")," --- ",B23-B31)</f>
        <v xml:space="preserve"> --- </v>
      </c>
      <c r="C37" s="166">
        <f t="shared" ref="C37:P37" si="12">IF(OR(C23=" --- ",C31=" --- ")," --- ",C23-C31)</f>
        <v>1732</v>
      </c>
      <c r="D37" s="166" t="str">
        <f t="shared" si="12"/>
        <v xml:space="preserve"> --- </v>
      </c>
      <c r="E37" s="166">
        <f t="shared" si="12"/>
        <v>2090</v>
      </c>
      <c r="F37" s="166">
        <f t="shared" si="12"/>
        <v>612</v>
      </c>
      <c r="G37" s="166">
        <f t="shared" si="12"/>
        <v>2282</v>
      </c>
      <c r="H37" s="166" t="str">
        <f t="shared" si="12"/>
        <v xml:space="preserve"> --- </v>
      </c>
      <c r="I37" s="166" t="str">
        <f t="shared" si="12"/>
        <v xml:space="preserve"> --- </v>
      </c>
      <c r="J37" s="166">
        <f t="shared" si="12"/>
        <v>1957</v>
      </c>
      <c r="K37" s="166">
        <f t="shared" si="12"/>
        <v>1608</v>
      </c>
      <c r="L37" s="166">
        <f t="shared" si="12"/>
        <v>2603</v>
      </c>
      <c r="M37" s="166" t="str">
        <f t="shared" si="12"/>
        <v xml:space="preserve"> --- </v>
      </c>
      <c r="N37" s="166">
        <f t="shared" si="12"/>
        <v>-506</v>
      </c>
      <c r="O37" s="167">
        <f t="shared" si="12"/>
        <v>1231</v>
      </c>
      <c r="P37" s="168">
        <f t="shared" si="12"/>
        <v>1633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85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277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 t="str">
        <f>IF(OR(B13=" --- ",B21=" --- ")," --- ",B13/B21*100-100)</f>
        <v xml:space="preserve"> --- </v>
      </c>
      <c r="C97" s="46">
        <f t="shared" ref="C97:P97" si="13">IF(OR(C13=" --- ",C21=" --- ")," --- ",C13/C21*100-100)</f>
        <v>-2.6255424674519645</v>
      </c>
      <c r="D97" s="46">
        <f t="shared" si="13"/>
        <v>0</v>
      </c>
      <c r="E97" s="46">
        <f t="shared" si="13"/>
        <v>-0.39005939540793122</v>
      </c>
      <c r="F97" s="46">
        <f t="shared" si="13"/>
        <v>-1.9480519480519405</v>
      </c>
      <c r="G97" s="46">
        <f t="shared" si="13"/>
        <v>0.34670807902055856</v>
      </c>
      <c r="H97" s="46">
        <f t="shared" si="13"/>
        <v>80.574284362431996</v>
      </c>
      <c r="I97" s="46">
        <f t="shared" si="13"/>
        <v>-1.0370370370370381</v>
      </c>
      <c r="J97" s="46">
        <f t="shared" si="13"/>
        <v>-1.2202826267664193</v>
      </c>
      <c r="K97" s="46">
        <f t="shared" si="13"/>
        <v>-0.62325454669300484</v>
      </c>
      <c r="L97" s="46">
        <f t="shared" si="13"/>
        <v>-10.156004905455902</v>
      </c>
      <c r="M97" s="46">
        <f t="shared" si="13"/>
        <v>-3.5081148564294722</v>
      </c>
      <c r="N97" s="46">
        <f t="shared" si="13"/>
        <v>43.447633246365996</v>
      </c>
      <c r="O97" s="154">
        <f t="shared" si="13"/>
        <v>-0.1625341494622603</v>
      </c>
      <c r="P97" s="155">
        <f t="shared" si="13"/>
        <v>8.1882634889990982</v>
      </c>
    </row>
    <row r="98" spans="1:16" ht="30" customHeight="1" thickBot="1">
      <c r="A98" s="152" t="s">
        <v>217</v>
      </c>
      <c r="B98" s="157" t="str">
        <f>IF(OR(B21=" --- ",B29=" --- ")," --- ",B21/B29*100-100)</f>
        <v xml:space="preserve"> --- </v>
      </c>
      <c r="C98" s="158">
        <f t="shared" ref="C98:P98" si="14">IF(OR(C21=" --- ",C29=" --- ")," --- ",C21/C29*100-100)</f>
        <v>4.3844038181523928</v>
      </c>
      <c r="D98" s="158" t="str">
        <f t="shared" si="14"/>
        <v xml:space="preserve"> --- </v>
      </c>
      <c r="E98" s="158">
        <f t="shared" si="14"/>
        <v>3.7780980710846706</v>
      </c>
      <c r="F98" s="158">
        <f t="shared" si="14"/>
        <v>-12.188566862787837</v>
      </c>
      <c r="G98" s="158">
        <f t="shared" si="14"/>
        <v>3.836345908647715</v>
      </c>
      <c r="H98" s="158" t="str">
        <f t="shared" si="14"/>
        <v xml:space="preserve"> --- </v>
      </c>
      <c r="I98" s="158" t="str">
        <f t="shared" si="14"/>
        <v xml:space="preserve"> --- </v>
      </c>
      <c r="J98" s="158">
        <f t="shared" si="14"/>
        <v>3.4251521716702769</v>
      </c>
      <c r="K98" s="158">
        <f t="shared" si="14"/>
        <v>4.9992847947360843</v>
      </c>
      <c r="L98" s="158">
        <f t="shared" si="14"/>
        <v>6.3223967493480444</v>
      </c>
      <c r="M98" s="158" t="str">
        <f t="shared" si="14"/>
        <v xml:space="preserve"> --- </v>
      </c>
      <c r="N98" s="158">
        <f t="shared" si="14"/>
        <v>-2.2550912601551971</v>
      </c>
      <c r="O98" s="159">
        <f t="shared" si="14"/>
        <v>1.4133408150382394</v>
      </c>
      <c r="P98" s="160">
        <f t="shared" si="14"/>
        <v>2.535836177474394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 t="str">
        <f>IF(OR(B13=" --- ",B21=" --- ")," --- ",B13-B21)</f>
        <v xml:space="preserve"> --- </v>
      </c>
      <c r="C100" s="47">
        <f t="shared" ref="C100:P100" si="15">IF(OR(C13=" --- ",C21=" --- ")," --- ",C13-C21)</f>
        <v>-847</v>
      </c>
      <c r="D100" s="47">
        <f t="shared" si="15"/>
        <v>0</v>
      </c>
      <c r="E100" s="47">
        <f t="shared" si="15"/>
        <v>-132</v>
      </c>
      <c r="F100" s="47">
        <f t="shared" si="15"/>
        <v>-471</v>
      </c>
      <c r="G100" s="47">
        <f t="shared" si="15"/>
        <v>96</v>
      </c>
      <c r="H100" s="47">
        <f t="shared" si="15"/>
        <v>27247</v>
      </c>
      <c r="I100" s="47">
        <f t="shared" si="15"/>
        <v>-287</v>
      </c>
      <c r="J100" s="47">
        <f t="shared" si="15"/>
        <v>-367</v>
      </c>
      <c r="K100" s="47">
        <f t="shared" si="15"/>
        <v>-183</v>
      </c>
      <c r="L100" s="47">
        <f t="shared" si="15"/>
        <v>-3561</v>
      </c>
      <c r="M100" s="47">
        <f t="shared" si="15"/>
        <v>-1124</v>
      </c>
      <c r="N100" s="47">
        <f t="shared" si="15"/>
        <v>11657</v>
      </c>
      <c r="O100" s="163">
        <f t="shared" si="15"/>
        <v>-47</v>
      </c>
      <c r="P100" s="164">
        <f t="shared" si="15"/>
        <v>2460</v>
      </c>
    </row>
    <row r="101" spans="1:16" ht="30" customHeight="1" thickBot="1">
      <c r="A101" s="161" t="s">
        <v>219</v>
      </c>
      <c r="B101" s="165" t="str">
        <f>IF(OR(B21=" --- ",B29=" --- ")," --- ",B21-B29)</f>
        <v xml:space="preserve"> --- </v>
      </c>
      <c r="C101" s="166">
        <f t="shared" ref="C101:P101" si="16">IF(OR(C21=" --- ",C29=" --- ")," --- ",C21-C29)</f>
        <v>1355</v>
      </c>
      <c r="D101" s="166" t="str">
        <f t="shared" si="16"/>
        <v xml:space="preserve"> --- </v>
      </c>
      <c r="E101" s="166">
        <f t="shared" si="16"/>
        <v>1232</v>
      </c>
      <c r="F101" s="166">
        <f t="shared" si="16"/>
        <v>-3356</v>
      </c>
      <c r="G101" s="166">
        <f t="shared" si="16"/>
        <v>1023</v>
      </c>
      <c r="H101" s="166" t="str">
        <f t="shared" si="16"/>
        <v xml:space="preserve"> --- </v>
      </c>
      <c r="I101" s="166" t="str">
        <f t="shared" si="16"/>
        <v xml:space="preserve"> --- </v>
      </c>
      <c r="J101" s="166">
        <f t="shared" si="16"/>
        <v>996</v>
      </c>
      <c r="K101" s="166">
        <f t="shared" si="16"/>
        <v>1398</v>
      </c>
      <c r="L101" s="166">
        <f t="shared" si="16"/>
        <v>2085</v>
      </c>
      <c r="M101" s="166" t="str">
        <f t="shared" si="16"/>
        <v xml:space="preserve"> --- </v>
      </c>
      <c r="N101" s="166">
        <f t="shared" si="16"/>
        <v>-619</v>
      </c>
      <c r="O101" s="167">
        <f t="shared" si="16"/>
        <v>403</v>
      </c>
      <c r="P101" s="168">
        <f t="shared" si="16"/>
        <v>743</v>
      </c>
    </row>
    <row r="103" spans="1:16">
      <c r="P103" s="25" t="s">
        <v>276</v>
      </c>
    </row>
    <row r="147" spans="1:16" ht="13.5" thickBot="1">
      <c r="P147" s="25" t="s">
        <v>275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 t="str">
        <f>IF(OR(B14=" --- ",B22=" --- ")," --- ",B14/B22*100-100)</f>
        <v xml:space="preserve"> --- </v>
      </c>
      <c r="C150" s="46">
        <f t="shared" ref="C150:P150" si="17">IF(OR(C14=" --- ",C22=" --- ")," --- ",C14/C22*100-100)</f>
        <v>4.3938921782486773</v>
      </c>
      <c r="D150" s="46">
        <f t="shared" si="17"/>
        <v>-6.0097965335342849</v>
      </c>
      <c r="E150" s="46">
        <f t="shared" si="17"/>
        <v>-9.9977121940059419</v>
      </c>
      <c r="F150" s="46">
        <f t="shared" si="17"/>
        <v>-0.58113544926240479</v>
      </c>
      <c r="G150" s="46">
        <f t="shared" si="17"/>
        <v>-9.2422251423565456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>
        <f t="shared" si="17"/>
        <v>-2.2394136807817517</v>
      </c>
      <c r="L150" s="46">
        <f t="shared" si="17"/>
        <v>4.3436448148741675</v>
      </c>
      <c r="M150" s="46">
        <f t="shared" si="17"/>
        <v>6.8465767116441754</v>
      </c>
      <c r="N150" s="46">
        <f t="shared" si="17"/>
        <v>-41.754159263446944</v>
      </c>
      <c r="O150" s="154">
        <f t="shared" si="17"/>
        <v>-9.5198503429640482</v>
      </c>
      <c r="P150" s="155">
        <f t="shared" si="17"/>
        <v>-5.2930728241563116</v>
      </c>
    </row>
    <row r="151" spans="1:16" ht="30" customHeight="1" thickBot="1">
      <c r="A151" s="152" t="s">
        <v>224</v>
      </c>
      <c r="B151" s="157" t="str">
        <f>IF(OR(B22=" --- ",B30=" --- ")," --- ",B22/B30*100-100)</f>
        <v xml:space="preserve"> --- </v>
      </c>
      <c r="C151" s="158">
        <f t="shared" ref="C151:P151" si="18">IF(OR(C22=" --- ",C30=" --- ")," --- ",C22/C30*100-100)</f>
        <v>6.2406886277106395</v>
      </c>
      <c r="D151" s="158" t="str">
        <f t="shared" si="18"/>
        <v xml:space="preserve"> --- </v>
      </c>
      <c r="E151" s="158">
        <f t="shared" si="18"/>
        <v>24.423569598633648</v>
      </c>
      <c r="F151" s="158">
        <f t="shared" si="18"/>
        <v>144.65913233685748</v>
      </c>
      <c r="G151" s="158">
        <f t="shared" si="18"/>
        <v>22.522361359570667</v>
      </c>
      <c r="H151" s="158" t="str">
        <f t="shared" si="18"/>
        <v xml:space="preserve"> --- </v>
      </c>
      <c r="I151" s="158" t="str">
        <f t="shared" si="18"/>
        <v xml:space="preserve"> --- </v>
      </c>
      <c r="J151" s="158">
        <f t="shared" si="18"/>
        <v>22.421838544097056</v>
      </c>
      <c r="K151" s="158">
        <f t="shared" si="18"/>
        <v>4.4661846022968916</v>
      </c>
      <c r="L151" s="158">
        <f t="shared" si="18"/>
        <v>9.0543611256773175</v>
      </c>
      <c r="M151" s="158" t="str">
        <f t="shared" si="18"/>
        <v xml:space="preserve"> --- </v>
      </c>
      <c r="N151" s="158">
        <f t="shared" si="18"/>
        <v>1.8591641987495819</v>
      </c>
      <c r="O151" s="159">
        <f t="shared" si="18"/>
        <v>20.788350489580722</v>
      </c>
      <c r="P151" s="160">
        <f t="shared" si="18"/>
        <v>18.776371308016877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 t="str">
        <f>IF(OR(B14=" --- ",B22=" --- ")," --- ",B14-B22)</f>
        <v xml:space="preserve"> --- </v>
      </c>
      <c r="C153" s="47">
        <f t="shared" ref="C153:P153" si="19">IF(OR(C14=" --- ",C22=" --- ")," --- ",C14-C22)</f>
        <v>282</v>
      </c>
      <c r="D153" s="47">
        <f t="shared" si="19"/>
        <v>-319</v>
      </c>
      <c r="E153" s="47">
        <f t="shared" si="19"/>
        <v>-437</v>
      </c>
      <c r="F153" s="47">
        <f t="shared" si="19"/>
        <v>-39</v>
      </c>
      <c r="G153" s="47">
        <f t="shared" si="19"/>
        <v>-633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>
        <f t="shared" si="19"/>
        <v>-110</v>
      </c>
      <c r="L153" s="47">
        <f t="shared" si="19"/>
        <v>271</v>
      </c>
      <c r="M153" s="47">
        <f t="shared" si="19"/>
        <v>411</v>
      </c>
      <c r="N153" s="47">
        <f t="shared" si="19"/>
        <v>-2585</v>
      </c>
      <c r="O153" s="163">
        <f t="shared" si="19"/>
        <v>-458</v>
      </c>
      <c r="P153" s="164">
        <f t="shared" si="19"/>
        <v>-298</v>
      </c>
    </row>
    <row r="154" spans="1:16" ht="30" customHeight="1" thickBot="1">
      <c r="A154" s="161" t="s">
        <v>226</v>
      </c>
      <c r="B154" s="165" t="str">
        <f>IF(OR(B22=" --- ",B30=" --- ")," --- ",B22-B30)</f>
        <v xml:space="preserve"> --- </v>
      </c>
      <c r="C154" s="166">
        <f t="shared" ref="C154:P154" si="20">IF(OR(C22=" --- ",C30=" --- ")," --- ",C22-C30)</f>
        <v>377</v>
      </c>
      <c r="D154" s="166" t="str">
        <f t="shared" si="20"/>
        <v xml:space="preserve"> --- </v>
      </c>
      <c r="E154" s="166">
        <f t="shared" si="20"/>
        <v>858</v>
      </c>
      <c r="F154" s="166">
        <f t="shared" si="20"/>
        <v>3968</v>
      </c>
      <c r="G154" s="166">
        <f t="shared" si="20"/>
        <v>1259</v>
      </c>
      <c r="H154" s="166" t="str">
        <f t="shared" si="20"/>
        <v xml:space="preserve"> --- </v>
      </c>
      <c r="I154" s="166" t="str">
        <f t="shared" si="20"/>
        <v xml:space="preserve"> --- </v>
      </c>
      <c r="J154" s="166">
        <f t="shared" si="20"/>
        <v>961</v>
      </c>
      <c r="K154" s="166">
        <f t="shared" si="20"/>
        <v>210</v>
      </c>
      <c r="L154" s="166">
        <f t="shared" si="20"/>
        <v>518</v>
      </c>
      <c r="M154" s="166" t="str">
        <f t="shared" si="20"/>
        <v xml:space="preserve"> --- </v>
      </c>
      <c r="N154" s="166">
        <f t="shared" si="20"/>
        <v>113</v>
      </c>
      <c r="O154" s="167">
        <f t="shared" si="20"/>
        <v>828</v>
      </c>
      <c r="P154" s="168">
        <f t="shared" si="20"/>
        <v>890</v>
      </c>
    </row>
    <row r="156" spans="1:16">
      <c r="P156" s="25" t="s">
        <v>274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89" priority="9" stopIfTrue="1">
      <formula>B9&gt;B17</formula>
    </cfRule>
    <cfRule type="expression" dxfId="188" priority="10" stopIfTrue="1">
      <formula>B9&lt;B17</formula>
    </cfRule>
  </conditionalFormatting>
  <conditionalFormatting sqref="C9:E9">
    <cfRule type="expression" dxfId="187" priority="7" stopIfTrue="1">
      <formula>C9&gt;C17</formula>
    </cfRule>
    <cfRule type="expression" dxfId="186" priority="8" stopIfTrue="1">
      <formula>C9&lt;C17</formula>
    </cfRule>
  </conditionalFormatting>
  <conditionalFormatting sqref="B10">
    <cfRule type="expression" dxfId="185" priority="5" stopIfTrue="1">
      <formula>B10&gt;B18</formula>
    </cfRule>
    <cfRule type="expression" dxfId="184" priority="6" stopIfTrue="1">
      <formula>B10&lt;B18</formula>
    </cfRule>
  </conditionalFormatting>
  <conditionalFormatting sqref="C9:O9">
    <cfRule type="expression" dxfId="183" priority="3" stopIfTrue="1">
      <formula>C9&gt;C17</formula>
    </cfRule>
    <cfRule type="expression" dxfId="182" priority="4" stopIfTrue="1">
      <formula>C9&lt;C17</formula>
    </cfRule>
  </conditionalFormatting>
  <conditionalFormatting sqref="C10:O10">
    <cfRule type="expression" dxfId="181" priority="1" stopIfTrue="1">
      <formula>C10&gt;C18</formula>
    </cfRule>
    <cfRule type="expression" dxfId="18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9" t="s">
        <v>56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86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10.130000000000001</v>
      </c>
      <c r="C9" s="50">
        <v>9.1984375000000007</v>
      </c>
      <c r="D9" s="50">
        <v>9.0299999999999994</v>
      </c>
      <c r="E9" s="50">
        <v>10.45</v>
      </c>
      <c r="F9" s="50">
        <v>10.119999999999999</v>
      </c>
      <c r="G9" s="50">
        <v>8.44</v>
      </c>
      <c r="H9" s="50">
        <v>10.895383854185084</v>
      </c>
      <c r="I9" s="50">
        <v>9.3800000000000008</v>
      </c>
      <c r="J9" s="50">
        <v>9.33</v>
      </c>
      <c r="K9" s="50">
        <v>9.6300000000000008</v>
      </c>
      <c r="L9" s="50">
        <v>10.21770350877193</v>
      </c>
      <c r="M9" s="50">
        <v>9.2100000000000009</v>
      </c>
      <c r="N9" s="50">
        <v>8.8000000000000007</v>
      </c>
      <c r="O9" s="131">
        <v>9.4499999999999993</v>
      </c>
      <c r="P9" s="63">
        <f t="shared" ref="P9:P12" si="0">SUM(B9:O9)/COUNTIF(B9:O9,"&gt;0")</f>
        <v>9.5915374902112127</v>
      </c>
    </row>
    <row r="10" spans="1:33" s="34" customFormat="1" ht="30" customHeight="1">
      <c r="A10" s="33" t="s">
        <v>17</v>
      </c>
      <c r="B10" s="74">
        <v>40</v>
      </c>
      <c r="C10" s="51">
        <v>36.291599999999995</v>
      </c>
      <c r="D10" s="51">
        <v>36.690300000000001</v>
      </c>
      <c r="E10" s="51">
        <v>42</v>
      </c>
      <c r="F10" s="51">
        <v>34.08</v>
      </c>
      <c r="G10" s="51">
        <v>27.22</v>
      </c>
      <c r="H10" s="51">
        <v>39.403517999999998</v>
      </c>
      <c r="I10" s="51">
        <v>31.53</v>
      </c>
      <c r="J10" s="51">
        <v>37</v>
      </c>
      <c r="K10" s="51">
        <v>34.81</v>
      </c>
      <c r="L10" s="51">
        <v>34.729999999999997</v>
      </c>
      <c r="M10" s="51">
        <v>36</v>
      </c>
      <c r="N10" s="51">
        <v>50</v>
      </c>
      <c r="O10" s="132">
        <v>39.770000000000003</v>
      </c>
      <c r="P10" s="56">
        <f t="shared" si="0"/>
        <v>37.108958428571434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15638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14647.454878674047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30662</v>
      </c>
      <c r="C13" s="38">
        <f t="shared" ref="C13:O14" si="1">IF(C9=0," --- ",ROUND(12*(1/C9*C11),))</f>
        <v>33817</v>
      </c>
      <c r="D13" s="38">
        <f t="shared" si="1"/>
        <v>32136</v>
      </c>
      <c r="E13" s="38">
        <f t="shared" si="1"/>
        <v>29225</v>
      </c>
      <c r="F13" s="38">
        <f t="shared" si="1"/>
        <v>28814</v>
      </c>
      <c r="G13" s="38">
        <f t="shared" si="1"/>
        <v>34336</v>
      </c>
      <c r="H13" s="38">
        <f t="shared" si="1"/>
        <v>27435</v>
      </c>
      <c r="I13" s="38">
        <f t="shared" si="1"/>
        <v>31183</v>
      </c>
      <c r="J13" s="38">
        <f t="shared" si="1"/>
        <v>31587</v>
      </c>
      <c r="K13" s="38">
        <f>IF(K9=0," --- ",ROUND(12*(1/K9*K11)+Q38,))</f>
        <v>30960</v>
      </c>
      <c r="L13" s="38">
        <f t="shared" si="1"/>
        <v>29301</v>
      </c>
      <c r="M13" s="38">
        <f t="shared" si="1"/>
        <v>32292</v>
      </c>
      <c r="N13" s="38">
        <f t="shared" si="1"/>
        <v>31927</v>
      </c>
      <c r="O13" s="135">
        <f t="shared" si="1"/>
        <v>32964</v>
      </c>
      <c r="P13" s="136">
        <f>ROUND(SUM(B13:O13)/COUNTIF(B13:O13,"&gt;0"),)</f>
        <v>31189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4691</v>
      </c>
      <c r="C14" s="77">
        <f t="shared" si="1"/>
        <v>4841</v>
      </c>
      <c r="D14" s="77">
        <f t="shared" si="1"/>
        <v>4620</v>
      </c>
      <c r="E14" s="77">
        <f t="shared" si="1"/>
        <v>3934</v>
      </c>
      <c r="F14" s="77">
        <f t="shared" si="1"/>
        <v>4894</v>
      </c>
      <c r="G14" s="77">
        <f t="shared" si="1"/>
        <v>5773</v>
      </c>
      <c r="H14" s="77">
        <f t="shared" si="1"/>
        <v>4921</v>
      </c>
      <c r="I14" s="77">
        <f t="shared" si="1"/>
        <v>5553</v>
      </c>
      <c r="J14" s="77">
        <f t="shared" si="1"/>
        <v>4978</v>
      </c>
      <c r="K14" s="77">
        <f t="shared" si="1"/>
        <v>4802</v>
      </c>
      <c r="L14" s="77">
        <f t="shared" si="1"/>
        <v>5337</v>
      </c>
      <c r="M14" s="77">
        <f t="shared" si="1"/>
        <v>4989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4807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35353</v>
      </c>
      <c r="C15" s="77">
        <f t="shared" ref="C15:P15" si="2">IF(C9=0," --- ",C13+C14)</f>
        <v>38658</v>
      </c>
      <c r="D15" s="77">
        <f t="shared" si="2"/>
        <v>36756</v>
      </c>
      <c r="E15" s="77">
        <f t="shared" si="2"/>
        <v>33159</v>
      </c>
      <c r="F15" s="77">
        <f t="shared" si="2"/>
        <v>33708</v>
      </c>
      <c r="G15" s="77">
        <f t="shared" si="2"/>
        <v>40109</v>
      </c>
      <c r="H15" s="77">
        <f t="shared" si="2"/>
        <v>32356</v>
      </c>
      <c r="I15" s="77">
        <f t="shared" si="2"/>
        <v>36736</v>
      </c>
      <c r="J15" s="77">
        <f t="shared" si="2"/>
        <v>36565</v>
      </c>
      <c r="K15" s="77">
        <f t="shared" si="2"/>
        <v>35762</v>
      </c>
      <c r="L15" s="77">
        <f t="shared" si="2"/>
        <v>34638</v>
      </c>
      <c r="M15" s="77">
        <f t="shared" si="2"/>
        <v>37281</v>
      </c>
      <c r="N15" s="77">
        <f t="shared" si="2"/>
        <v>35533</v>
      </c>
      <c r="O15" s="138">
        <f t="shared" si="2"/>
        <v>37317</v>
      </c>
      <c r="P15" s="136">
        <f t="shared" si="2"/>
        <v>35996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12.95</v>
      </c>
      <c r="C17" s="50">
        <v>9.1984375000000007</v>
      </c>
      <c r="D17" s="50">
        <v>9.0299999999999994</v>
      </c>
      <c r="E17" s="50">
        <v>10.45</v>
      </c>
      <c r="F17" s="50">
        <v>10.08</v>
      </c>
      <c r="G17" s="50">
        <v>8.44</v>
      </c>
      <c r="H17" s="50">
        <v>11.011638483444415</v>
      </c>
      <c r="I17" s="50">
        <v>9.39</v>
      </c>
      <c r="J17" s="50">
        <v>9.33</v>
      </c>
      <c r="K17" s="50">
        <v>9.6300000000000008</v>
      </c>
      <c r="L17" s="50">
        <v>10.298768421052632</v>
      </c>
      <c r="M17" s="50">
        <v>9.2100000000000009</v>
      </c>
      <c r="N17" s="50">
        <v>9.34</v>
      </c>
      <c r="O17" s="131">
        <v>9.4499999999999993</v>
      </c>
      <c r="P17" s="143">
        <f t="shared" ref="P17:P20" si="3">SUM(B17:O17)/COUNTIF(B17:O17,"&gt;0")</f>
        <v>9.8434888860355017</v>
      </c>
      <c r="R17" s="144"/>
      <c r="S17" s="144"/>
    </row>
    <row r="18" spans="1:23" s="34" customFormat="1" ht="30" customHeight="1">
      <c r="A18" s="33" t="s">
        <v>17</v>
      </c>
      <c r="B18" s="145">
        <v>40</v>
      </c>
      <c r="C18" s="51">
        <v>36.291599999999995</v>
      </c>
      <c r="D18" s="51">
        <v>36.690300000000001</v>
      </c>
      <c r="E18" s="51">
        <v>42</v>
      </c>
      <c r="F18" s="51">
        <v>34.520000000000003</v>
      </c>
      <c r="G18" s="51">
        <v>27.22</v>
      </c>
      <c r="H18" s="51">
        <v>39.403517999999998</v>
      </c>
      <c r="I18" s="51">
        <v>31.53</v>
      </c>
      <c r="J18" s="51">
        <v>37</v>
      </c>
      <c r="K18" s="51">
        <v>34.81</v>
      </c>
      <c r="L18" s="51">
        <v>34.049999999999997</v>
      </c>
      <c r="M18" s="51">
        <v>36</v>
      </c>
      <c r="N18" s="51">
        <v>31.5</v>
      </c>
      <c r="O18" s="132">
        <v>39.770000000000003</v>
      </c>
      <c r="P18" s="146">
        <f t="shared" si="3"/>
        <v>35.770387000000007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25115.428571428572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23985</v>
      </c>
      <c r="C21" s="38">
        <f t="shared" ref="C21:O22" si="4">IF(C17=0," --- ",ROUND(12*(1/C17*C19),))</f>
        <v>34729</v>
      </c>
      <c r="D21" s="38">
        <f t="shared" si="4"/>
        <v>32136</v>
      </c>
      <c r="E21" s="38">
        <f t="shared" si="4"/>
        <v>29340</v>
      </c>
      <c r="F21" s="38">
        <f t="shared" si="4"/>
        <v>29048</v>
      </c>
      <c r="G21" s="38">
        <f t="shared" si="4"/>
        <v>34217</v>
      </c>
      <c r="H21" s="38">
        <f t="shared" si="4"/>
        <v>27756</v>
      </c>
      <c r="I21" s="38">
        <f t="shared" si="4"/>
        <v>31949</v>
      </c>
      <c r="J21" s="38">
        <f t="shared" si="4"/>
        <v>31977</v>
      </c>
      <c r="K21" s="38">
        <f t="shared" si="4"/>
        <v>31164</v>
      </c>
      <c r="L21" s="38">
        <f t="shared" si="4"/>
        <v>29346</v>
      </c>
      <c r="M21" s="38">
        <f t="shared" si="4"/>
        <v>33466</v>
      </c>
      <c r="N21" s="38">
        <f t="shared" si="4"/>
        <v>30450</v>
      </c>
      <c r="O21" s="135">
        <f t="shared" si="4"/>
        <v>33017</v>
      </c>
      <c r="P21" s="136">
        <f>ROUND(SUM(B21:O21)/COUNTIF(B21:O21,"&gt;0"),)</f>
        <v>30899</v>
      </c>
    </row>
    <row r="22" spans="1:23" s="82" customFormat="1" ht="30" customHeight="1" thickBot="1">
      <c r="A22" s="37" t="s">
        <v>209</v>
      </c>
      <c r="B22" s="77">
        <f>IF(B18=0," --- ",ROUND(12*(1/B18*B20),))</f>
        <v>5143</v>
      </c>
      <c r="C22" s="77">
        <f t="shared" si="4"/>
        <v>5154</v>
      </c>
      <c r="D22" s="77">
        <f t="shared" si="4"/>
        <v>4915</v>
      </c>
      <c r="E22" s="77">
        <f t="shared" si="4"/>
        <v>4371</v>
      </c>
      <c r="F22" s="77">
        <f t="shared" si="4"/>
        <v>4936</v>
      </c>
      <c r="G22" s="77">
        <f t="shared" si="4"/>
        <v>6361</v>
      </c>
      <c r="H22" s="77">
        <f t="shared" si="4"/>
        <v>4906</v>
      </c>
      <c r="I22" s="77">
        <f t="shared" si="4"/>
        <v>5553</v>
      </c>
      <c r="J22" s="77">
        <f t="shared" si="4"/>
        <v>5247</v>
      </c>
      <c r="K22" s="77">
        <f t="shared" si="4"/>
        <v>4912</v>
      </c>
      <c r="L22" s="77">
        <f t="shared" si="4"/>
        <v>5114</v>
      </c>
      <c r="M22" s="77">
        <f t="shared" si="4"/>
        <v>4669</v>
      </c>
      <c r="N22" s="77">
        <f t="shared" si="4"/>
        <v>5307</v>
      </c>
      <c r="O22" s="138">
        <f t="shared" si="4"/>
        <v>4811</v>
      </c>
      <c r="P22" s="136">
        <f>ROUND(SUM(B22:O22)/COUNTIF(B22:O22,"&gt;0"),)</f>
        <v>5100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29128</v>
      </c>
      <c r="C23" s="77">
        <f t="shared" si="5"/>
        <v>39883</v>
      </c>
      <c r="D23" s="77">
        <f t="shared" si="5"/>
        <v>37051</v>
      </c>
      <c r="E23" s="77">
        <f t="shared" si="5"/>
        <v>33711</v>
      </c>
      <c r="F23" s="77">
        <f t="shared" si="5"/>
        <v>33984</v>
      </c>
      <c r="G23" s="77">
        <f t="shared" si="5"/>
        <v>40578</v>
      </c>
      <c r="H23" s="77">
        <f t="shared" si="5"/>
        <v>32662</v>
      </c>
      <c r="I23" s="77">
        <f t="shared" si="5"/>
        <v>37502</v>
      </c>
      <c r="J23" s="77">
        <f t="shared" si="5"/>
        <v>37224</v>
      </c>
      <c r="K23" s="77">
        <f t="shared" si="5"/>
        <v>36076</v>
      </c>
      <c r="L23" s="77">
        <f t="shared" si="5"/>
        <v>34460</v>
      </c>
      <c r="M23" s="77">
        <f t="shared" si="5"/>
        <v>38135</v>
      </c>
      <c r="N23" s="77">
        <f t="shared" si="5"/>
        <v>35757</v>
      </c>
      <c r="O23" s="138">
        <f t="shared" si="5"/>
        <v>37828</v>
      </c>
      <c r="P23" s="136">
        <f t="shared" si="5"/>
        <v>35999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9.6999999999999993</v>
      </c>
      <c r="C25" s="50">
        <v>9.06</v>
      </c>
      <c r="D25" s="50">
        <v>9.0299999999999994</v>
      </c>
      <c r="E25" s="50">
        <v>10.45</v>
      </c>
      <c r="F25" s="50">
        <v>9.24</v>
      </c>
      <c r="G25" s="50">
        <v>8.44</v>
      </c>
      <c r="H25" s="50">
        <v>10.993037742762917</v>
      </c>
      <c r="I25" s="50">
        <v>9.56</v>
      </c>
      <c r="J25" s="50">
        <v>9.33</v>
      </c>
      <c r="K25" s="50">
        <v>9.6300000000000008</v>
      </c>
      <c r="L25" s="50">
        <v>10.298768421052632</v>
      </c>
      <c r="M25" s="50">
        <v>9.2100000000000009</v>
      </c>
      <c r="N25" s="50">
        <v>9.34</v>
      </c>
      <c r="O25" s="131">
        <v>9.4499999999999993</v>
      </c>
      <c r="P25" s="143">
        <f t="shared" ref="P25:P28" si="6">SUM(B25:O25)/COUNTIF(B25:O25,"&gt;0")</f>
        <v>9.552271868843965</v>
      </c>
      <c r="R25" s="144"/>
      <c r="S25" s="144"/>
    </row>
    <row r="26" spans="1:23" s="34" customFormat="1" ht="30" customHeight="1">
      <c r="A26" s="33" t="s">
        <v>17</v>
      </c>
      <c r="B26" s="145">
        <v>37</v>
      </c>
      <c r="C26" s="51">
        <v>35.58</v>
      </c>
      <c r="D26" s="51">
        <v>34.29</v>
      </c>
      <c r="E26" s="51">
        <v>44</v>
      </c>
      <c r="F26" s="51">
        <v>34.200000000000003</v>
      </c>
      <c r="G26" s="51">
        <v>27.22</v>
      </c>
      <c r="H26" s="51">
        <v>38.821200000000005</v>
      </c>
      <c r="I26" s="51">
        <v>31.53</v>
      </c>
      <c r="J26" s="51">
        <v>37</v>
      </c>
      <c r="K26" s="51">
        <v>32.81</v>
      </c>
      <c r="L26" s="51">
        <v>34.049999999999997</v>
      </c>
      <c r="M26" s="51">
        <v>36</v>
      </c>
      <c r="N26" s="51">
        <v>28.5</v>
      </c>
      <c r="O26" s="132">
        <v>39.770000000000003</v>
      </c>
      <c r="P26" s="146">
        <f t="shared" si="6"/>
        <v>35.055085714285717</v>
      </c>
      <c r="R26" s="144"/>
      <c r="S26" s="144"/>
    </row>
    <row r="27" spans="1:23" s="44" customFormat="1" ht="30" customHeight="1">
      <c r="A27" s="35" t="s">
        <v>16</v>
      </c>
      <c r="B27" s="147">
        <v>25928.881999999998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24080</v>
      </c>
      <c r="J27" s="52">
        <v>24039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24127.062999999998</v>
      </c>
      <c r="R27" s="144"/>
      <c r="S27" s="144"/>
    </row>
    <row r="28" spans="1:23" s="82" customFormat="1" ht="30" customHeight="1" thickBot="1">
      <c r="A28" s="36" t="s">
        <v>18</v>
      </c>
      <c r="B28" s="149">
        <v>14891.725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13076.623214285715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32077</v>
      </c>
      <c r="C29" s="38">
        <f t="shared" ref="C29:O30" si="7">IF(C25=0," --- ",ROUND(12*(1/C25*C27),))</f>
        <v>33279</v>
      </c>
      <c r="D29" s="38">
        <f t="shared" si="7"/>
        <v>30856</v>
      </c>
      <c r="E29" s="38">
        <f t="shared" si="7"/>
        <v>28272</v>
      </c>
      <c r="F29" s="38">
        <f t="shared" si="7"/>
        <v>30455</v>
      </c>
      <c r="G29" s="38">
        <f t="shared" si="7"/>
        <v>32953</v>
      </c>
      <c r="H29" s="38">
        <f t="shared" si="7"/>
        <v>26777</v>
      </c>
      <c r="I29" s="38">
        <f t="shared" si="7"/>
        <v>30226</v>
      </c>
      <c r="J29" s="38">
        <f t="shared" si="7"/>
        <v>30918</v>
      </c>
      <c r="K29" s="38">
        <f t="shared" si="7"/>
        <v>29680</v>
      </c>
      <c r="L29" s="38">
        <f t="shared" si="7"/>
        <v>27942</v>
      </c>
      <c r="M29" s="38">
        <f t="shared" si="7"/>
        <v>31857</v>
      </c>
      <c r="N29" s="38">
        <f t="shared" si="7"/>
        <v>29036</v>
      </c>
      <c r="O29" s="135">
        <f t="shared" si="7"/>
        <v>31441</v>
      </c>
      <c r="P29" s="136">
        <f>ROUND(SUM(B29:O29)/COUNTIF(B29:O29,"&gt;0"),)</f>
        <v>30412</v>
      </c>
    </row>
    <row r="30" spans="1:23" s="82" customFormat="1" ht="30" customHeight="1" thickBot="1">
      <c r="A30" s="37" t="s">
        <v>209</v>
      </c>
      <c r="B30" s="77">
        <f>IF(B26=0," --- ",ROUND(12*(1/B26*B28),))</f>
        <v>4830</v>
      </c>
      <c r="C30" s="77">
        <f t="shared" si="7"/>
        <v>4851</v>
      </c>
      <c r="D30" s="77">
        <f t="shared" si="7"/>
        <v>4428</v>
      </c>
      <c r="E30" s="77">
        <f t="shared" si="7"/>
        <v>3513</v>
      </c>
      <c r="F30" s="77">
        <f t="shared" si="7"/>
        <v>4491</v>
      </c>
      <c r="G30" s="77">
        <f t="shared" si="7"/>
        <v>5191</v>
      </c>
      <c r="H30" s="77">
        <f t="shared" si="7"/>
        <v>4056</v>
      </c>
      <c r="I30" s="77">
        <f t="shared" si="7"/>
        <v>5057</v>
      </c>
      <c r="J30" s="77">
        <f t="shared" si="7"/>
        <v>4286</v>
      </c>
      <c r="K30" s="77">
        <f t="shared" si="7"/>
        <v>4702</v>
      </c>
      <c r="L30" s="77">
        <f t="shared" si="7"/>
        <v>4689</v>
      </c>
      <c r="M30" s="77">
        <f t="shared" si="7"/>
        <v>4133</v>
      </c>
      <c r="N30" s="77">
        <f t="shared" si="7"/>
        <v>5182</v>
      </c>
      <c r="O30" s="138">
        <f t="shared" si="7"/>
        <v>3983</v>
      </c>
      <c r="P30" s="136">
        <f>ROUND(SUM(B30:O30)/COUNTIF(B30:O30,"&gt;0"),)</f>
        <v>4528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36907</v>
      </c>
      <c r="C31" s="77">
        <f t="shared" si="8"/>
        <v>38130</v>
      </c>
      <c r="D31" s="77">
        <f t="shared" si="8"/>
        <v>35284</v>
      </c>
      <c r="E31" s="77">
        <f t="shared" si="8"/>
        <v>31785</v>
      </c>
      <c r="F31" s="77">
        <f t="shared" si="8"/>
        <v>34946</v>
      </c>
      <c r="G31" s="77">
        <f t="shared" si="8"/>
        <v>38144</v>
      </c>
      <c r="H31" s="77">
        <f t="shared" si="8"/>
        <v>30833</v>
      </c>
      <c r="I31" s="77">
        <f t="shared" si="8"/>
        <v>35283</v>
      </c>
      <c r="J31" s="77">
        <f t="shared" si="8"/>
        <v>35204</v>
      </c>
      <c r="K31" s="77">
        <f t="shared" si="8"/>
        <v>34382</v>
      </c>
      <c r="L31" s="77">
        <f t="shared" si="8"/>
        <v>32631</v>
      </c>
      <c r="M31" s="77">
        <f t="shared" si="8"/>
        <v>35990</v>
      </c>
      <c r="N31" s="77">
        <f t="shared" si="8"/>
        <v>34218</v>
      </c>
      <c r="O31" s="138">
        <f t="shared" si="8"/>
        <v>35424</v>
      </c>
      <c r="P31" s="136">
        <f t="shared" si="8"/>
        <v>34940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21.371189233727009</v>
      </c>
      <c r="C33" s="46">
        <f t="shared" ref="C33:P33" si="9">IF(OR(C15=" --- ",C23=" --- ")," --- ",C15/C23*100-100)</f>
        <v>-3.0714840909660808</v>
      </c>
      <c r="D33" s="46">
        <f t="shared" si="9"/>
        <v>-0.79619983266309191</v>
      </c>
      <c r="E33" s="46">
        <f t="shared" si="9"/>
        <v>-1.6374477173622779</v>
      </c>
      <c r="F33" s="46">
        <f t="shared" si="9"/>
        <v>-0.81214689265536322</v>
      </c>
      <c r="G33" s="46">
        <f t="shared" si="9"/>
        <v>-1.1557987086598587</v>
      </c>
      <c r="H33" s="46">
        <f t="shared" si="9"/>
        <v>-0.936868532239302</v>
      </c>
      <c r="I33" s="46">
        <f t="shared" si="9"/>
        <v>-2.0425577302543871</v>
      </c>
      <c r="J33" s="46">
        <f t="shared" si="9"/>
        <v>-1.7703632065334176</v>
      </c>
      <c r="K33" s="46">
        <f t="shared" si="9"/>
        <v>-0.87038474331966142</v>
      </c>
      <c r="L33" s="46">
        <f t="shared" si="9"/>
        <v>0.51654091700521576</v>
      </c>
      <c r="M33" s="46">
        <f t="shared" si="9"/>
        <v>-2.2394126130850935</v>
      </c>
      <c r="N33" s="46">
        <f t="shared" si="9"/>
        <v>-0.62645076488520601</v>
      </c>
      <c r="O33" s="154">
        <f t="shared" si="9"/>
        <v>-1.3508512213175408</v>
      </c>
      <c r="P33" s="155">
        <f t="shared" si="9"/>
        <v>-8.3335648212568003E-3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-21.077302408757149</v>
      </c>
      <c r="C34" s="158">
        <f t="shared" ref="C34:P34" si="10">IF(OR(C23=" --- ",C31=" --- ")," --- ",C23/C31*100-100)</f>
        <v>4.5974298452661913</v>
      </c>
      <c r="D34" s="158">
        <f t="shared" si="10"/>
        <v>5.0079356082076885</v>
      </c>
      <c r="E34" s="158">
        <f t="shared" si="10"/>
        <v>6.0594620103822479</v>
      </c>
      <c r="F34" s="158">
        <f t="shared" si="10"/>
        <v>-2.7528186344646031</v>
      </c>
      <c r="G34" s="158">
        <f t="shared" si="10"/>
        <v>6.381082214765101</v>
      </c>
      <c r="H34" s="158">
        <f t="shared" si="10"/>
        <v>5.9319560211461777</v>
      </c>
      <c r="I34" s="158">
        <f t="shared" si="10"/>
        <v>6.2891477482073412</v>
      </c>
      <c r="J34" s="158">
        <f t="shared" si="10"/>
        <v>5.737984319963644</v>
      </c>
      <c r="K34" s="158">
        <f t="shared" si="10"/>
        <v>4.9269966843115611</v>
      </c>
      <c r="L34" s="158">
        <f t="shared" si="10"/>
        <v>5.6050994453127316</v>
      </c>
      <c r="M34" s="158">
        <f t="shared" si="10"/>
        <v>5.9599888858016072</v>
      </c>
      <c r="N34" s="158">
        <f t="shared" si="10"/>
        <v>4.49763282482904</v>
      </c>
      <c r="O34" s="159">
        <f t="shared" si="10"/>
        <v>6.7863595302619615</v>
      </c>
      <c r="P34" s="160">
        <f t="shared" si="10"/>
        <v>3.0309101316542666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6225</v>
      </c>
      <c r="C36" s="47">
        <f t="shared" ref="C36:P36" si="11">IF(OR(C15=" --- ",C23=" --- ")," --- ",C15-C23)</f>
        <v>-1225</v>
      </c>
      <c r="D36" s="47">
        <f t="shared" si="11"/>
        <v>-295</v>
      </c>
      <c r="E36" s="47">
        <f t="shared" si="11"/>
        <v>-552</v>
      </c>
      <c r="F36" s="47">
        <f t="shared" si="11"/>
        <v>-276</v>
      </c>
      <c r="G36" s="47">
        <f t="shared" si="11"/>
        <v>-469</v>
      </c>
      <c r="H36" s="47">
        <f t="shared" si="11"/>
        <v>-306</v>
      </c>
      <c r="I36" s="47">
        <f t="shared" si="11"/>
        <v>-766</v>
      </c>
      <c r="J36" s="47">
        <f t="shared" si="11"/>
        <v>-659</v>
      </c>
      <c r="K36" s="47">
        <f t="shared" si="11"/>
        <v>-314</v>
      </c>
      <c r="L36" s="47">
        <f t="shared" si="11"/>
        <v>178</v>
      </c>
      <c r="M36" s="47">
        <f t="shared" si="11"/>
        <v>-854</v>
      </c>
      <c r="N36" s="47">
        <f t="shared" si="11"/>
        <v>-224</v>
      </c>
      <c r="O36" s="163">
        <f t="shared" si="11"/>
        <v>-511</v>
      </c>
      <c r="P36" s="164">
        <f t="shared" si="11"/>
        <v>-3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-7779</v>
      </c>
      <c r="C37" s="166">
        <f t="shared" ref="C37:P37" si="12">IF(OR(C23=" --- ",C31=" --- ")," --- ",C23-C31)</f>
        <v>1753</v>
      </c>
      <c r="D37" s="166">
        <f t="shared" si="12"/>
        <v>1767</v>
      </c>
      <c r="E37" s="166">
        <f t="shared" si="12"/>
        <v>1926</v>
      </c>
      <c r="F37" s="166">
        <f t="shared" si="12"/>
        <v>-962</v>
      </c>
      <c r="G37" s="166">
        <f t="shared" si="12"/>
        <v>2434</v>
      </c>
      <c r="H37" s="166">
        <f t="shared" si="12"/>
        <v>1829</v>
      </c>
      <c r="I37" s="166">
        <f t="shared" si="12"/>
        <v>2219</v>
      </c>
      <c r="J37" s="166">
        <f t="shared" si="12"/>
        <v>2020</v>
      </c>
      <c r="K37" s="166">
        <f t="shared" si="12"/>
        <v>1694</v>
      </c>
      <c r="L37" s="166">
        <f t="shared" si="12"/>
        <v>1829</v>
      </c>
      <c r="M37" s="166">
        <f t="shared" si="12"/>
        <v>2145</v>
      </c>
      <c r="N37" s="166">
        <f t="shared" si="12"/>
        <v>1539</v>
      </c>
      <c r="O37" s="167">
        <f t="shared" si="12"/>
        <v>2404</v>
      </c>
      <c r="P37" s="168">
        <f t="shared" si="12"/>
        <v>1059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87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281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27.83823222847613</v>
      </c>
      <c r="C97" s="46">
        <f t="shared" ref="C97:P97" si="13">IF(OR(C13=" --- ",C21=" --- ")," --- ",C13/C21*100-100)</f>
        <v>-2.6260473955483974</v>
      </c>
      <c r="D97" s="46">
        <f t="shared" si="13"/>
        <v>0</v>
      </c>
      <c r="E97" s="46">
        <f t="shared" si="13"/>
        <v>-0.39195637355146573</v>
      </c>
      <c r="F97" s="46">
        <f t="shared" si="13"/>
        <v>-0.80556320572846118</v>
      </c>
      <c r="G97" s="46">
        <f t="shared" si="13"/>
        <v>0.34778034310430428</v>
      </c>
      <c r="H97" s="46">
        <f t="shared" si="13"/>
        <v>-1.1565067012537753</v>
      </c>
      <c r="I97" s="46">
        <f t="shared" si="13"/>
        <v>-2.3975711289868258</v>
      </c>
      <c r="J97" s="46">
        <f t="shared" si="13"/>
        <v>-1.2196266066235069</v>
      </c>
      <c r="K97" s="46">
        <f t="shared" si="13"/>
        <v>-0.65460146322679691</v>
      </c>
      <c r="L97" s="46">
        <f t="shared" si="13"/>
        <v>-0.1533428746677572</v>
      </c>
      <c r="M97" s="46">
        <f t="shared" si="13"/>
        <v>-3.5080380087252792</v>
      </c>
      <c r="N97" s="46">
        <f t="shared" si="13"/>
        <v>4.8505747126436773</v>
      </c>
      <c r="O97" s="154">
        <f t="shared" si="13"/>
        <v>-0.16052336675046774</v>
      </c>
      <c r="P97" s="155">
        <f t="shared" si="13"/>
        <v>0.93854170037866425</v>
      </c>
    </row>
    <row r="98" spans="1:16" ht="30" customHeight="1" thickBot="1">
      <c r="A98" s="152" t="s">
        <v>217</v>
      </c>
      <c r="B98" s="157">
        <f>IF(OR(B21=" --- ",B29=" --- ")," --- ",B21/B29*100-100)</f>
        <v>-25.226798017270951</v>
      </c>
      <c r="C98" s="158">
        <f t="shared" ref="C98:P98" si="14">IF(OR(C21=" --- ",C29=" --- ")," --- ",C21/C29*100-100)</f>
        <v>4.357102076384507</v>
      </c>
      <c r="D98" s="158">
        <f t="shared" si="14"/>
        <v>4.1483017889551519</v>
      </c>
      <c r="E98" s="158">
        <f t="shared" si="14"/>
        <v>3.7775891341256482</v>
      </c>
      <c r="F98" s="158">
        <f t="shared" si="14"/>
        <v>-4.6199310458052878</v>
      </c>
      <c r="G98" s="158">
        <f t="shared" si="14"/>
        <v>3.8357660910994298</v>
      </c>
      <c r="H98" s="158">
        <f t="shared" si="14"/>
        <v>3.6561227919483201</v>
      </c>
      <c r="I98" s="158">
        <f t="shared" si="14"/>
        <v>5.7003903923774146</v>
      </c>
      <c r="J98" s="158">
        <f t="shared" si="14"/>
        <v>3.4251892101688384</v>
      </c>
      <c r="K98" s="158">
        <f t="shared" si="14"/>
        <v>5</v>
      </c>
      <c r="L98" s="158">
        <f t="shared" si="14"/>
        <v>5.0246940090186882</v>
      </c>
      <c r="M98" s="158">
        <f t="shared" si="14"/>
        <v>5.0506952945977446</v>
      </c>
      <c r="N98" s="158">
        <f t="shared" si="14"/>
        <v>4.8698167791706908</v>
      </c>
      <c r="O98" s="159">
        <f t="shared" si="14"/>
        <v>5.0125632136382308</v>
      </c>
      <c r="P98" s="160">
        <f t="shared" si="14"/>
        <v>1.6013415756938087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6677</v>
      </c>
      <c r="C100" s="47">
        <f t="shared" ref="C100:P100" si="15">IF(OR(C13=" --- ",C21=" --- ")," --- ",C13-C21)</f>
        <v>-912</v>
      </c>
      <c r="D100" s="47">
        <f t="shared" si="15"/>
        <v>0</v>
      </c>
      <c r="E100" s="47">
        <f t="shared" si="15"/>
        <v>-115</v>
      </c>
      <c r="F100" s="47">
        <f t="shared" si="15"/>
        <v>-234</v>
      </c>
      <c r="G100" s="47">
        <f t="shared" si="15"/>
        <v>119</v>
      </c>
      <c r="H100" s="47">
        <f t="shared" si="15"/>
        <v>-321</v>
      </c>
      <c r="I100" s="47">
        <f t="shared" si="15"/>
        <v>-766</v>
      </c>
      <c r="J100" s="47">
        <f t="shared" si="15"/>
        <v>-390</v>
      </c>
      <c r="K100" s="47">
        <f t="shared" si="15"/>
        <v>-204</v>
      </c>
      <c r="L100" s="47">
        <f t="shared" si="15"/>
        <v>-45</v>
      </c>
      <c r="M100" s="47">
        <f t="shared" si="15"/>
        <v>-1174</v>
      </c>
      <c r="N100" s="47">
        <f t="shared" si="15"/>
        <v>1477</v>
      </c>
      <c r="O100" s="163">
        <f t="shared" si="15"/>
        <v>-53</v>
      </c>
      <c r="P100" s="164">
        <f t="shared" si="15"/>
        <v>290</v>
      </c>
    </row>
    <row r="101" spans="1:16" ht="30" customHeight="1" thickBot="1">
      <c r="A101" s="161" t="s">
        <v>219</v>
      </c>
      <c r="B101" s="165">
        <f>IF(OR(B21=" --- ",B29=" --- ")," --- ",B21-B29)</f>
        <v>-8092</v>
      </c>
      <c r="C101" s="166">
        <f t="shared" ref="C101:P101" si="16">IF(OR(C21=" --- ",C29=" --- ")," --- ",C21-C29)</f>
        <v>1450</v>
      </c>
      <c r="D101" s="166">
        <f t="shared" si="16"/>
        <v>1280</v>
      </c>
      <c r="E101" s="166">
        <f t="shared" si="16"/>
        <v>1068</v>
      </c>
      <c r="F101" s="166">
        <f t="shared" si="16"/>
        <v>-1407</v>
      </c>
      <c r="G101" s="166">
        <f t="shared" si="16"/>
        <v>1264</v>
      </c>
      <c r="H101" s="166">
        <f t="shared" si="16"/>
        <v>979</v>
      </c>
      <c r="I101" s="166">
        <f t="shared" si="16"/>
        <v>1723</v>
      </c>
      <c r="J101" s="166">
        <f t="shared" si="16"/>
        <v>1059</v>
      </c>
      <c r="K101" s="166">
        <f t="shared" si="16"/>
        <v>1484</v>
      </c>
      <c r="L101" s="166">
        <f t="shared" si="16"/>
        <v>1404</v>
      </c>
      <c r="M101" s="166">
        <f t="shared" si="16"/>
        <v>1609</v>
      </c>
      <c r="N101" s="166">
        <f t="shared" si="16"/>
        <v>1414</v>
      </c>
      <c r="O101" s="167">
        <f t="shared" si="16"/>
        <v>1576</v>
      </c>
      <c r="P101" s="168">
        <f t="shared" si="16"/>
        <v>487</v>
      </c>
    </row>
    <row r="103" spans="1:16">
      <c r="P103" s="25" t="s">
        <v>280</v>
      </c>
    </row>
    <row r="147" spans="1:16" ht="13.5" thickBot="1">
      <c r="P147" s="25" t="s">
        <v>279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-8.788644759867779</v>
      </c>
      <c r="C150" s="46">
        <f t="shared" ref="C150:P150" si="17">IF(OR(C14=" --- ",C22=" --- ")," --- ",C14/C22*100-100)</f>
        <v>-6.0729530461777301</v>
      </c>
      <c r="D150" s="46">
        <f t="shared" si="17"/>
        <v>-6.0020345879959365</v>
      </c>
      <c r="E150" s="46">
        <f t="shared" si="17"/>
        <v>-9.9977121940059419</v>
      </c>
      <c r="F150" s="46">
        <f t="shared" si="17"/>
        <v>-0.85089141004863222</v>
      </c>
      <c r="G150" s="46">
        <f t="shared" si="17"/>
        <v>-9.2438295865430007</v>
      </c>
      <c r="H150" s="46">
        <f t="shared" si="17"/>
        <v>0.30574806359560114</v>
      </c>
      <c r="I150" s="46">
        <f t="shared" si="17"/>
        <v>0</v>
      </c>
      <c r="J150" s="46">
        <f t="shared" si="17"/>
        <v>-5.1267390890032374</v>
      </c>
      <c r="K150" s="46">
        <f t="shared" si="17"/>
        <v>-2.2394136807817517</v>
      </c>
      <c r="L150" s="46">
        <f t="shared" si="17"/>
        <v>4.3605788032851081</v>
      </c>
      <c r="M150" s="46">
        <f t="shared" si="17"/>
        <v>6.8537159991432901</v>
      </c>
      <c r="N150" s="46">
        <f t="shared" si="17"/>
        <v>-32.052006783493496</v>
      </c>
      <c r="O150" s="154">
        <f t="shared" si="17"/>
        <v>-9.5198503429640482</v>
      </c>
      <c r="P150" s="155">
        <f t="shared" si="17"/>
        <v>-5.7450980392156907</v>
      </c>
    </row>
    <row r="151" spans="1:16" ht="30" customHeight="1" thickBot="1">
      <c r="A151" s="152" t="s">
        <v>224</v>
      </c>
      <c r="B151" s="157">
        <f>IF(OR(B22=" --- ",B30=" --- ")," --- ",B22/B30*100-100)</f>
        <v>6.4803312629399699</v>
      </c>
      <c r="C151" s="158">
        <f t="shared" ref="C151:P151" si="18">IF(OR(C22=" --- ",C30=" --- ")," --- ",C22/C30*100-100)</f>
        <v>6.2461348175634015</v>
      </c>
      <c r="D151" s="158">
        <f t="shared" si="18"/>
        <v>10.998193315266477</v>
      </c>
      <c r="E151" s="158">
        <f t="shared" si="18"/>
        <v>24.423569598633648</v>
      </c>
      <c r="F151" s="158">
        <f t="shared" si="18"/>
        <v>9.9087063014918755</v>
      </c>
      <c r="G151" s="158">
        <f t="shared" si="18"/>
        <v>22.539009824696592</v>
      </c>
      <c r="H151" s="158">
        <f t="shared" si="18"/>
        <v>20.956607495069022</v>
      </c>
      <c r="I151" s="158">
        <f t="shared" si="18"/>
        <v>9.8081866719398789</v>
      </c>
      <c r="J151" s="158">
        <f t="shared" si="18"/>
        <v>22.421838544097056</v>
      </c>
      <c r="K151" s="158">
        <f t="shared" si="18"/>
        <v>4.4661846022968916</v>
      </c>
      <c r="L151" s="158">
        <f t="shared" si="18"/>
        <v>9.0637662614629875</v>
      </c>
      <c r="M151" s="158">
        <f t="shared" si="18"/>
        <v>12.968787805468168</v>
      </c>
      <c r="N151" s="158">
        <f t="shared" si="18"/>
        <v>2.4121960632960366</v>
      </c>
      <c r="O151" s="159">
        <f t="shared" si="18"/>
        <v>20.788350489580722</v>
      </c>
      <c r="P151" s="160">
        <f t="shared" si="18"/>
        <v>12.632508833922259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-452</v>
      </c>
      <c r="C153" s="47">
        <f t="shared" ref="C153:P153" si="19">IF(OR(C14=" --- ",C22=" --- ")," --- ",C14-C22)</f>
        <v>-313</v>
      </c>
      <c r="D153" s="47">
        <f t="shared" si="19"/>
        <v>-295</v>
      </c>
      <c r="E153" s="47">
        <f t="shared" si="19"/>
        <v>-437</v>
      </c>
      <c r="F153" s="47">
        <f t="shared" si="19"/>
        <v>-42</v>
      </c>
      <c r="G153" s="47">
        <f t="shared" si="19"/>
        <v>-588</v>
      </c>
      <c r="H153" s="47">
        <f t="shared" si="19"/>
        <v>15</v>
      </c>
      <c r="I153" s="47">
        <f t="shared" si="19"/>
        <v>0</v>
      </c>
      <c r="J153" s="47">
        <f t="shared" si="19"/>
        <v>-269</v>
      </c>
      <c r="K153" s="47">
        <f t="shared" si="19"/>
        <v>-110</v>
      </c>
      <c r="L153" s="47">
        <f t="shared" si="19"/>
        <v>223</v>
      </c>
      <c r="M153" s="47">
        <f t="shared" si="19"/>
        <v>320</v>
      </c>
      <c r="N153" s="47">
        <f t="shared" si="19"/>
        <v>-1701</v>
      </c>
      <c r="O153" s="163">
        <f t="shared" si="19"/>
        <v>-458</v>
      </c>
      <c r="P153" s="164">
        <f t="shared" si="19"/>
        <v>-293</v>
      </c>
    </row>
    <row r="154" spans="1:16" ht="30" customHeight="1" thickBot="1">
      <c r="A154" s="161" t="s">
        <v>226</v>
      </c>
      <c r="B154" s="165">
        <f>IF(OR(B22=" --- ",B30=" --- ")," --- ",B22-B30)</f>
        <v>313</v>
      </c>
      <c r="C154" s="166">
        <f t="shared" ref="C154:P154" si="20">IF(OR(C22=" --- ",C30=" --- ")," --- ",C22-C30)</f>
        <v>303</v>
      </c>
      <c r="D154" s="166">
        <f t="shared" si="20"/>
        <v>487</v>
      </c>
      <c r="E154" s="166">
        <f t="shared" si="20"/>
        <v>858</v>
      </c>
      <c r="F154" s="166">
        <f t="shared" si="20"/>
        <v>445</v>
      </c>
      <c r="G154" s="166">
        <f t="shared" si="20"/>
        <v>1170</v>
      </c>
      <c r="H154" s="166">
        <f t="shared" si="20"/>
        <v>850</v>
      </c>
      <c r="I154" s="166">
        <f t="shared" si="20"/>
        <v>496</v>
      </c>
      <c r="J154" s="166">
        <f t="shared" si="20"/>
        <v>961</v>
      </c>
      <c r="K154" s="166">
        <f t="shared" si="20"/>
        <v>210</v>
      </c>
      <c r="L154" s="166">
        <f t="shared" si="20"/>
        <v>425</v>
      </c>
      <c r="M154" s="166">
        <f t="shared" si="20"/>
        <v>536</v>
      </c>
      <c r="N154" s="166">
        <f t="shared" si="20"/>
        <v>125</v>
      </c>
      <c r="O154" s="167">
        <f t="shared" si="20"/>
        <v>828</v>
      </c>
      <c r="P154" s="168">
        <f t="shared" si="20"/>
        <v>572</v>
      </c>
    </row>
    <row r="156" spans="1:16">
      <c r="P156" s="25" t="s">
        <v>278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79" priority="9" stopIfTrue="1">
      <formula>B9&gt;B17</formula>
    </cfRule>
    <cfRule type="expression" dxfId="178" priority="10" stopIfTrue="1">
      <formula>B9&lt;B17</formula>
    </cfRule>
  </conditionalFormatting>
  <conditionalFormatting sqref="C9:E9">
    <cfRule type="expression" dxfId="177" priority="7" stopIfTrue="1">
      <formula>C9&gt;C17</formula>
    </cfRule>
    <cfRule type="expression" dxfId="176" priority="8" stopIfTrue="1">
      <formula>C9&lt;C17</formula>
    </cfRule>
  </conditionalFormatting>
  <conditionalFormatting sqref="B10">
    <cfRule type="expression" dxfId="175" priority="5" stopIfTrue="1">
      <formula>B10&gt;B18</formula>
    </cfRule>
    <cfRule type="expression" dxfId="174" priority="6" stopIfTrue="1">
      <formula>B10&lt;B18</formula>
    </cfRule>
  </conditionalFormatting>
  <conditionalFormatting sqref="C9:O9">
    <cfRule type="expression" dxfId="173" priority="3" stopIfTrue="1">
      <formula>C9&gt;C17</formula>
    </cfRule>
    <cfRule type="expression" dxfId="172" priority="4" stopIfTrue="1">
      <formula>C9&lt;C17</formula>
    </cfRule>
  </conditionalFormatting>
  <conditionalFormatting sqref="C10:O10">
    <cfRule type="expression" dxfId="171" priority="1" stopIfTrue="1">
      <formula>C10&gt;C18</formula>
    </cfRule>
    <cfRule type="expression" dxfId="17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9" t="s">
        <v>282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88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10.4</v>
      </c>
      <c r="C9" s="50">
        <v>9.1583696328562532</v>
      </c>
      <c r="D9" s="50">
        <v>9.0299999999999994</v>
      </c>
      <c r="E9" s="50">
        <v>9.7200000000000006</v>
      </c>
      <c r="F9" s="50">
        <v>12.22</v>
      </c>
      <c r="G9" s="50">
        <v>8.4</v>
      </c>
      <c r="H9" s="50">
        <v>9.4763076514866835</v>
      </c>
      <c r="I9" s="50">
        <v>9.3800000000000008</v>
      </c>
      <c r="J9" s="50">
        <v>8.58</v>
      </c>
      <c r="K9" s="50">
        <v>9.6300000000000008</v>
      </c>
      <c r="L9" s="50">
        <v>9.376166770379589</v>
      </c>
      <c r="M9" s="50">
        <v>9.23</v>
      </c>
      <c r="N9" s="50">
        <v>12</v>
      </c>
      <c r="O9" s="131">
        <v>9.4499999999999993</v>
      </c>
      <c r="P9" s="63">
        <f t="shared" ref="P9:P12" si="0">SUM(B9:O9)/COUNTIF(B9:O9,"&gt;0")</f>
        <v>9.7179174324801796</v>
      </c>
    </row>
    <row r="10" spans="1:33" s="34" customFormat="1" ht="30" customHeight="1">
      <c r="A10" s="33" t="s">
        <v>17</v>
      </c>
      <c r="B10" s="74">
        <v>40</v>
      </c>
      <c r="C10" s="51">
        <v>36.291599999999995</v>
      </c>
      <c r="D10" s="51">
        <v>36.690300000000001</v>
      </c>
      <c r="E10" s="51">
        <v>42</v>
      </c>
      <c r="F10" s="51">
        <v>35.58</v>
      </c>
      <c r="G10" s="51">
        <v>27.22</v>
      </c>
      <c r="H10" s="51">
        <v>39.403517999999998</v>
      </c>
      <c r="I10" s="51">
        <v>31.53</v>
      </c>
      <c r="J10" s="51">
        <v>37</v>
      </c>
      <c r="K10" s="51">
        <v>34.81</v>
      </c>
      <c r="L10" s="51">
        <v>34.729999999999997</v>
      </c>
      <c r="M10" s="51">
        <v>36</v>
      </c>
      <c r="N10" s="51">
        <v>50</v>
      </c>
      <c r="O10" s="132">
        <v>39.770000000000003</v>
      </c>
      <c r="P10" s="56">
        <f t="shared" si="0"/>
        <v>37.216101285714288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14950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14598.31202153119</v>
      </c>
    </row>
    <row r="13" spans="1:33" s="44" customFormat="1" ht="30" customHeight="1" thickBot="1">
      <c r="A13" s="37" t="s">
        <v>208</v>
      </c>
      <c r="B13" s="38">
        <f>IF(B9=0," --- ",ROUND(12*(1/B9*B11),))</f>
        <v>29866</v>
      </c>
      <c r="C13" s="38">
        <f t="shared" ref="C13:O14" si="1">IF(C9=0," --- ",ROUND(12*(1/C9*C11),))</f>
        <v>33965</v>
      </c>
      <c r="D13" s="38">
        <f t="shared" si="1"/>
        <v>32136</v>
      </c>
      <c r="E13" s="38">
        <f t="shared" si="1"/>
        <v>31420</v>
      </c>
      <c r="F13" s="38">
        <f t="shared" si="1"/>
        <v>23863</v>
      </c>
      <c r="G13" s="38">
        <f t="shared" si="1"/>
        <v>34500</v>
      </c>
      <c r="H13" s="38">
        <f t="shared" si="1"/>
        <v>31544</v>
      </c>
      <c r="I13" s="38">
        <f t="shared" si="1"/>
        <v>31183</v>
      </c>
      <c r="J13" s="38">
        <f t="shared" si="1"/>
        <v>34348</v>
      </c>
      <c r="K13" s="38">
        <f>IF(K9=0," --- ",ROUND(12*(1/K9*K11)+Q38,))</f>
        <v>30960</v>
      </c>
      <c r="L13" s="38">
        <f t="shared" si="1"/>
        <v>31931</v>
      </c>
      <c r="M13" s="38">
        <f t="shared" si="1"/>
        <v>32222</v>
      </c>
      <c r="N13" s="38">
        <f t="shared" si="1"/>
        <v>23413</v>
      </c>
      <c r="O13" s="135">
        <f t="shared" si="1"/>
        <v>32964</v>
      </c>
      <c r="P13" s="136">
        <f>ROUND(SUM(B13:O13)/COUNTIF(B13:O13,"&gt;0"),)</f>
        <v>31023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4485</v>
      </c>
      <c r="C14" s="77">
        <f t="shared" si="1"/>
        <v>4841</v>
      </c>
      <c r="D14" s="77">
        <f t="shared" si="1"/>
        <v>4620</v>
      </c>
      <c r="E14" s="77">
        <f t="shared" si="1"/>
        <v>3934</v>
      </c>
      <c r="F14" s="77">
        <f t="shared" si="1"/>
        <v>4688</v>
      </c>
      <c r="G14" s="77">
        <f t="shared" si="1"/>
        <v>5773</v>
      </c>
      <c r="H14" s="77">
        <f t="shared" si="1"/>
        <v>4921</v>
      </c>
      <c r="I14" s="77">
        <f t="shared" si="1"/>
        <v>5553</v>
      </c>
      <c r="J14" s="77">
        <f t="shared" si="1"/>
        <v>4978</v>
      </c>
      <c r="K14" s="77">
        <f t="shared" si="1"/>
        <v>4802</v>
      </c>
      <c r="L14" s="77">
        <f t="shared" si="1"/>
        <v>5337</v>
      </c>
      <c r="M14" s="77">
        <f t="shared" si="1"/>
        <v>4989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4777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34351</v>
      </c>
      <c r="C15" s="77">
        <f t="shared" ref="C15:P15" si="2">IF(C9=0," --- ",C13+C14)</f>
        <v>38806</v>
      </c>
      <c r="D15" s="77">
        <f t="shared" si="2"/>
        <v>36756</v>
      </c>
      <c r="E15" s="77">
        <f t="shared" si="2"/>
        <v>35354</v>
      </c>
      <c r="F15" s="77">
        <f t="shared" si="2"/>
        <v>28551</v>
      </c>
      <c r="G15" s="77">
        <f t="shared" si="2"/>
        <v>40273</v>
      </c>
      <c r="H15" s="77">
        <f t="shared" si="2"/>
        <v>36465</v>
      </c>
      <c r="I15" s="77">
        <f t="shared" si="2"/>
        <v>36736</v>
      </c>
      <c r="J15" s="77">
        <f t="shared" si="2"/>
        <v>39326</v>
      </c>
      <c r="K15" s="77">
        <f t="shared" si="2"/>
        <v>35762</v>
      </c>
      <c r="L15" s="77">
        <f t="shared" si="2"/>
        <v>37268</v>
      </c>
      <c r="M15" s="77">
        <f t="shared" si="2"/>
        <v>37211</v>
      </c>
      <c r="N15" s="77">
        <f t="shared" si="2"/>
        <v>27019</v>
      </c>
      <c r="O15" s="138">
        <f t="shared" si="2"/>
        <v>37317</v>
      </c>
      <c r="P15" s="136">
        <f t="shared" si="2"/>
        <v>35800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0</v>
      </c>
      <c r="C17" s="50">
        <v>9.1583696328562532</v>
      </c>
      <c r="D17" s="50">
        <v>0</v>
      </c>
      <c r="E17" s="50">
        <v>0</v>
      </c>
      <c r="F17" s="50">
        <v>0</v>
      </c>
      <c r="G17" s="50">
        <v>8.4</v>
      </c>
      <c r="H17" s="50">
        <v>9.4763076514866746</v>
      </c>
      <c r="I17" s="50">
        <v>9.39</v>
      </c>
      <c r="J17" s="50">
        <v>8.58</v>
      </c>
      <c r="K17" s="50">
        <v>9.6300000000000008</v>
      </c>
      <c r="L17" s="50">
        <v>9.563690105787181</v>
      </c>
      <c r="M17" s="50">
        <v>9.23</v>
      </c>
      <c r="N17" s="50">
        <v>9.0299999999999994</v>
      </c>
      <c r="O17" s="131">
        <v>9.4499999999999993</v>
      </c>
      <c r="P17" s="143">
        <f t="shared" ref="P17:P20" si="3">SUM(B17:O17)/COUNTIF(B17:O17,"&gt;0")</f>
        <v>9.1908367390130117</v>
      </c>
      <c r="R17" s="144"/>
      <c r="S17" s="144"/>
    </row>
    <row r="18" spans="1:23" s="34" customFormat="1" ht="30" customHeight="1">
      <c r="A18" s="33" t="s">
        <v>17</v>
      </c>
      <c r="B18" s="145">
        <v>0</v>
      </c>
      <c r="C18" s="51">
        <v>36.291599999999995</v>
      </c>
      <c r="D18" s="51">
        <v>0</v>
      </c>
      <c r="E18" s="51">
        <v>0</v>
      </c>
      <c r="F18" s="51">
        <v>0</v>
      </c>
      <c r="G18" s="51">
        <v>27.22</v>
      </c>
      <c r="H18" s="51">
        <v>39.403517999999998</v>
      </c>
      <c r="I18" s="51">
        <v>31.53</v>
      </c>
      <c r="J18" s="51">
        <v>37</v>
      </c>
      <c r="K18" s="51">
        <v>34.81</v>
      </c>
      <c r="L18" s="51">
        <v>34.049999999999997</v>
      </c>
      <c r="M18" s="51">
        <v>36</v>
      </c>
      <c r="N18" s="51">
        <v>31.5</v>
      </c>
      <c r="O18" s="132">
        <v>39.770000000000003</v>
      </c>
      <c r="P18" s="146">
        <f t="shared" si="3"/>
        <v>34.757511799999996</v>
      </c>
      <c r="R18" s="144"/>
      <c r="S18" s="144"/>
    </row>
    <row r="19" spans="1:23" s="44" customFormat="1" ht="30" customHeight="1">
      <c r="A19" s="35" t="s">
        <v>16</v>
      </c>
      <c r="B19" s="147">
        <v>0</v>
      </c>
      <c r="C19" s="52">
        <v>26621</v>
      </c>
      <c r="D19" s="52">
        <v>0</v>
      </c>
      <c r="E19" s="52">
        <v>0</v>
      </c>
      <c r="F19" s="52">
        <v>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25160</v>
      </c>
      <c r="R19" s="144"/>
      <c r="S19" s="144"/>
    </row>
    <row r="20" spans="1:23" s="82" customFormat="1" ht="30" customHeight="1" thickBot="1">
      <c r="A20" s="36" t="s">
        <v>18</v>
      </c>
      <c r="B20" s="149">
        <v>0</v>
      </c>
      <c r="C20" s="53">
        <v>15586</v>
      </c>
      <c r="D20" s="53">
        <v>0</v>
      </c>
      <c r="E20" s="53">
        <v>0</v>
      </c>
      <c r="F20" s="53">
        <v>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14953</v>
      </c>
      <c r="R20" s="144"/>
      <c r="S20" s="144"/>
    </row>
    <row r="21" spans="1:23" s="82" customFormat="1" ht="30" customHeight="1" thickBot="1">
      <c r="A21" s="37" t="s">
        <v>208</v>
      </c>
      <c r="B21" s="38" t="str">
        <f>IF(B17=0," --- ",ROUND(12*(1/B17*B19),))</f>
        <v xml:space="preserve"> --- </v>
      </c>
      <c r="C21" s="38">
        <f t="shared" ref="C21:O22" si="4">IF(C17=0," --- ",ROUND(12*(1/C17*C19),))</f>
        <v>34881</v>
      </c>
      <c r="D21" s="38" t="str">
        <f t="shared" si="4"/>
        <v xml:space="preserve"> --- </v>
      </c>
      <c r="E21" s="38" t="str">
        <f t="shared" si="4"/>
        <v xml:space="preserve"> --- </v>
      </c>
      <c r="F21" s="38" t="str">
        <f t="shared" si="4"/>
        <v xml:space="preserve"> --- </v>
      </c>
      <c r="G21" s="38">
        <f t="shared" si="4"/>
        <v>34380</v>
      </c>
      <c r="H21" s="38">
        <f t="shared" si="4"/>
        <v>32253</v>
      </c>
      <c r="I21" s="38">
        <f t="shared" si="4"/>
        <v>31949</v>
      </c>
      <c r="J21" s="38">
        <f t="shared" si="4"/>
        <v>34772</v>
      </c>
      <c r="K21" s="38">
        <f t="shared" si="4"/>
        <v>31164</v>
      </c>
      <c r="L21" s="38">
        <f t="shared" si="4"/>
        <v>31602</v>
      </c>
      <c r="M21" s="38">
        <f t="shared" si="4"/>
        <v>33393</v>
      </c>
      <c r="N21" s="38">
        <f t="shared" si="4"/>
        <v>31495</v>
      </c>
      <c r="O21" s="135">
        <f t="shared" si="4"/>
        <v>33017</v>
      </c>
      <c r="P21" s="136">
        <f>ROUND(SUM(B21:O21)/COUNTIF(B21:O21,"&gt;0"),)</f>
        <v>32891</v>
      </c>
    </row>
    <row r="22" spans="1:23" s="82" customFormat="1" ht="30" customHeight="1" thickBot="1">
      <c r="A22" s="37" t="s">
        <v>209</v>
      </c>
      <c r="B22" s="77" t="str">
        <f>IF(B18=0," --- ",ROUND(12*(1/B18*B20),))</f>
        <v xml:space="preserve"> --- </v>
      </c>
      <c r="C22" s="77">
        <f t="shared" si="4"/>
        <v>5154</v>
      </c>
      <c r="D22" s="77" t="str">
        <f t="shared" si="4"/>
        <v xml:space="preserve"> --- </v>
      </c>
      <c r="E22" s="77" t="str">
        <f t="shared" si="4"/>
        <v xml:space="preserve"> --- </v>
      </c>
      <c r="F22" s="77" t="str">
        <f t="shared" si="4"/>
        <v xml:space="preserve"> --- </v>
      </c>
      <c r="G22" s="77">
        <f t="shared" si="4"/>
        <v>6361</v>
      </c>
      <c r="H22" s="77">
        <f t="shared" si="4"/>
        <v>4906</v>
      </c>
      <c r="I22" s="77">
        <f t="shared" si="4"/>
        <v>5553</v>
      </c>
      <c r="J22" s="77">
        <f t="shared" si="4"/>
        <v>5247</v>
      </c>
      <c r="K22" s="77">
        <f t="shared" si="4"/>
        <v>4912</v>
      </c>
      <c r="L22" s="77">
        <f t="shared" si="4"/>
        <v>5114</v>
      </c>
      <c r="M22" s="77">
        <f t="shared" si="4"/>
        <v>4669</v>
      </c>
      <c r="N22" s="77">
        <f t="shared" si="4"/>
        <v>5307</v>
      </c>
      <c r="O22" s="138">
        <f t="shared" si="4"/>
        <v>4811</v>
      </c>
      <c r="P22" s="136">
        <f>ROUND(SUM(B22:O22)/COUNTIF(B22:O22,"&gt;0"),)</f>
        <v>5203</v>
      </c>
    </row>
    <row r="23" spans="1:23" s="44" customFormat="1" ht="30" customHeight="1" thickBot="1">
      <c r="A23" s="37" t="s">
        <v>210</v>
      </c>
      <c r="B23" s="77" t="str">
        <f t="shared" ref="B23:P23" si="5">IF(B17=0," --- ",B21+B22)</f>
        <v xml:space="preserve"> --- </v>
      </c>
      <c r="C23" s="77">
        <f t="shared" si="5"/>
        <v>40035</v>
      </c>
      <c r="D23" s="77" t="str">
        <f t="shared" si="5"/>
        <v xml:space="preserve"> --- </v>
      </c>
      <c r="E23" s="77" t="str">
        <f t="shared" si="5"/>
        <v xml:space="preserve"> --- </v>
      </c>
      <c r="F23" s="77" t="str">
        <f t="shared" si="5"/>
        <v xml:space="preserve"> --- </v>
      </c>
      <c r="G23" s="77">
        <f t="shared" si="5"/>
        <v>40741</v>
      </c>
      <c r="H23" s="77">
        <f t="shared" si="5"/>
        <v>37159</v>
      </c>
      <c r="I23" s="77">
        <f t="shared" si="5"/>
        <v>37502</v>
      </c>
      <c r="J23" s="77">
        <f t="shared" si="5"/>
        <v>40019</v>
      </c>
      <c r="K23" s="77">
        <f t="shared" si="5"/>
        <v>36076</v>
      </c>
      <c r="L23" s="77">
        <f t="shared" si="5"/>
        <v>36716</v>
      </c>
      <c r="M23" s="77">
        <f t="shared" si="5"/>
        <v>38062</v>
      </c>
      <c r="N23" s="77">
        <f t="shared" si="5"/>
        <v>36802</v>
      </c>
      <c r="O23" s="138">
        <f t="shared" si="5"/>
        <v>37828</v>
      </c>
      <c r="P23" s="136">
        <f t="shared" si="5"/>
        <v>38094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0</v>
      </c>
      <c r="C25" s="50">
        <v>9.023024268823896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9.563690105787181</v>
      </c>
      <c r="M25" s="50">
        <v>0</v>
      </c>
      <c r="N25" s="50">
        <v>0</v>
      </c>
      <c r="O25" s="131">
        <v>0</v>
      </c>
      <c r="P25" s="143">
        <f t="shared" ref="P25:P28" si="6">SUM(B25:O25)/COUNTIF(B25:O25,"&gt;0")</f>
        <v>9.2933571873055385</v>
      </c>
      <c r="R25" s="144"/>
      <c r="S25" s="144"/>
    </row>
    <row r="26" spans="1:23" s="34" customFormat="1" ht="30" customHeight="1">
      <c r="A26" s="33" t="s">
        <v>17</v>
      </c>
      <c r="B26" s="145">
        <v>0</v>
      </c>
      <c r="C26" s="51">
        <v>35.58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34.049999999999997</v>
      </c>
      <c r="M26" s="51">
        <v>0</v>
      </c>
      <c r="N26" s="51">
        <v>0</v>
      </c>
      <c r="O26" s="132">
        <v>0</v>
      </c>
      <c r="P26" s="146">
        <f t="shared" si="6"/>
        <v>34.814999999999998</v>
      </c>
      <c r="R26" s="144"/>
      <c r="S26" s="144"/>
    </row>
    <row r="27" spans="1:23" s="44" customFormat="1" ht="30" customHeight="1">
      <c r="A27" s="35" t="s">
        <v>16</v>
      </c>
      <c r="B27" s="147">
        <v>0</v>
      </c>
      <c r="C27" s="52">
        <v>25126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23981</v>
      </c>
      <c r="M27" s="52">
        <v>0</v>
      </c>
      <c r="N27" s="52">
        <v>0</v>
      </c>
      <c r="O27" s="133">
        <v>0</v>
      </c>
      <c r="P27" s="148">
        <f t="shared" si="6"/>
        <v>24553.5</v>
      </c>
      <c r="R27" s="144"/>
      <c r="S27" s="144"/>
    </row>
    <row r="28" spans="1:23" s="82" customFormat="1" ht="30" customHeight="1" thickBot="1">
      <c r="A28" s="36" t="s">
        <v>18</v>
      </c>
      <c r="B28" s="149">
        <v>0</v>
      </c>
      <c r="C28" s="53">
        <v>14382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13306</v>
      </c>
      <c r="M28" s="53">
        <v>0</v>
      </c>
      <c r="N28" s="53">
        <v>0</v>
      </c>
      <c r="O28" s="134">
        <v>0</v>
      </c>
      <c r="P28" s="150">
        <f t="shared" si="6"/>
        <v>13844</v>
      </c>
      <c r="R28" s="144"/>
      <c r="S28" s="144"/>
    </row>
    <row r="29" spans="1:23" s="82" customFormat="1" ht="30" customHeight="1" thickBot="1">
      <c r="A29" s="37" t="s">
        <v>208</v>
      </c>
      <c r="B29" s="38" t="str">
        <f>IF(B25=0," --- ",ROUND(12*(1/B25*B27),))</f>
        <v xml:space="preserve"> --- </v>
      </c>
      <c r="C29" s="38">
        <f t="shared" ref="C29:O30" si="7">IF(C25=0," --- ",ROUND(12*(1/C25*C27),))</f>
        <v>33416</v>
      </c>
      <c r="D29" s="38" t="str">
        <f t="shared" si="7"/>
        <v xml:space="preserve"> --- </v>
      </c>
      <c r="E29" s="38" t="str">
        <f t="shared" si="7"/>
        <v xml:space="preserve"> --- </v>
      </c>
      <c r="F29" s="38" t="str">
        <f t="shared" si="7"/>
        <v xml:space="preserve"> --- </v>
      </c>
      <c r="G29" s="38" t="str">
        <f t="shared" si="7"/>
        <v xml:space="preserve"> --- </v>
      </c>
      <c r="H29" s="38" t="str">
        <f t="shared" si="7"/>
        <v xml:space="preserve"> --- </v>
      </c>
      <c r="I29" s="38" t="str">
        <f t="shared" si="7"/>
        <v xml:space="preserve"> --- </v>
      </c>
      <c r="J29" s="38" t="str">
        <f t="shared" si="7"/>
        <v xml:space="preserve"> --- </v>
      </c>
      <c r="K29" s="38" t="str">
        <f t="shared" si="7"/>
        <v xml:space="preserve"> --- </v>
      </c>
      <c r="L29" s="38">
        <f t="shared" si="7"/>
        <v>30090</v>
      </c>
      <c r="M29" s="38" t="str">
        <f t="shared" si="7"/>
        <v xml:space="preserve"> --- </v>
      </c>
      <c r="N29" s="38" t="str">
        <f t="shared" si="7"/>
        <v xml:space="preserve"> --- </v>
      </c>
      <c r="O29" s="135" t="str">
        <f t="shared" si="7"/>
        <v xml:space="preserve"> --- </v>
      </c>
      <c r="P29" s="136">
        <f>ROUND(SUM(B29:O29)/COUNTIF(B29:O29,"&gt;0"),)</f>
        <v>31753</v>
      </c>
    </row>
    <row r="30" spans="1:23" s="82" customFormat="1" ht="30" customHeight="1" thickBot="1">
      <c r="A30" s="37" t="s">
        <v>209</v>
      </c>
      <c r="B30" s="77" t="str">
        <f>IF(B26=0," --- ",ROUND(12*(1/B26*B28),))</f>
        <v xml:space="preserve"> --- </v>
      </c>
      <c r="C30" s="77">
        <f t="shared" si="7"/>
        <v>4851</v>
      </c>
      <c r="D30" s="77" t="str">
        <f t="shared" si="7"/>
        <v xml:space="preserve"> --- </v>
      </c>
      <c r="E30" s="77" t="str">
        <f t="shared" si="7"/>
        <v xml:space="preserve"> --- </v>
      </c>
      <c r="F30" s="77" t="str">
        <f t="shared" si="7"/>
        <v xml:space="preserve"> --- </v>
      </c>
      <c r="G30" s="77" t="str">
        <f t="shared" si="7"/>
        <v xml:space="preserve"> --- </v>
      </c>
      <c r="H30" s="77" t="str">
        <f t="shared" si="7"/>
        <v xml:space="preserve"> --- </v>
      </c>
      <c r="I30" s="77" t="str">
        <f t="shared" si="7"/>
        <v xml:space="preserve"> --- </v>
      </c>
      <c r="J30" s="77" t="str">
        <f t="shared" si="7"/>
        <v xml:space="preserve"> --- </v>
      </c>
      <c r="K30" s="77" t="str">
        <f t="shared" si="7"/>
        <v xml:space="preserve"> --- </v>
      </c>
      <c r="L30" s="77">
        <f t="shared" si="7"/>
        <v>4689</v>
      </c>
      <c r="M30" s="77" t="str">
        <f t="shared" si="7"/>
        <v xml:space="preserve"> --- </v>
      </c>
      <c r="N30" s="77" t="str">
        <f t="shared" si="7"/>
        <v xml:space="preserve"> --- </v>
      </c>
      <c r="O30" s="138" t="str">
        <f t="shared" si="7"/>
        <v xml:space="preserve"> --- </v>
      </c>
      <c r="P30" s="136">
        <f>ROUND(SUM(B30:O30)/COUNTIF(B30:O30,"&gt;0"),)</f>
        <v>4770</v>
      </c>
    </row>
    <row r="31" spans="1:23" s="44" customFormat="1" ht="30" customHeight="1" thickBot="1">
      <c r="A31" s="37" t="s">
        <v>210</v>
      </c>
      <c r="B31" s="77" t="str">
        <f t="shared" ref="B31:P31" si="8">IF(B25=0," --- ",B29+B30)</f>
        <v xml:space="preserve"> --- </v>
      </c>
      <c r="C31" s="77">
        <f t="shared" si="8"/>
        <v>38267</v>
      </c>
      <c r="D31" s="77" t="str">
        <f t="shared" si="8"/>
        <v xml:space="preserve"> --- </v>
      </c>
      <c r="E31" s="77" t="str">
        <f t="shared" si="8"/>
        <v xml:space="preserve"> --- </v>
      </c>
      <c r="F31" s="77" t="str">
        <f t="shared" si="8"/>
        <v xml:space="preserve"> --- </v>
      </c>
      <c r="G31" s="77" t="str">
        <f t="shared" si="8"/>
        <v xml:space="preserve"> --- </v>
      </c>
      <c r="H31" s="77" t="str">
        <f t="shared" si="8"/>
        <v xml:space="preserve"> --- </v>
      </c>
      <c r="I31" s="77" t="str">
        <f t="shared" si="8"/>
        <v xml:space="preserve"> --- </v>
      </c>
      <c r="J31" s="77" t="str">
        <f t="shared" si="8"/>
        <v xml:space="preserve"> --- </v>
      </c>
      <c r="K31" s="77" t="str">
        <f t="shared" si="8"/>
        <v xml:space="preserve"> --- </v>
      </c>
      <c r="L31" s="77">
        <f t="shared" si="8"/>
        <v>34779</v>
      </c>
      <c r="M31" s="77" t="str">
        <f t="shared" si="8"/>
        <v xml:space="preserve"> --- </v>
      </c>
      <c r="N31" s="77" t="str">
        <f t="shared" si="8"/>
        <v xml:space="preserve"> --- </v>
      </c>
      <c r="O31" s="138" t="str">
        <f t="shared" si="8"/>
        <v xml:space="preserve"> --- </v>
      </c>
      <c r="P31" s="136">
        <f t="shared" si="8"/>
        <v>36523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 t="str">
        <f>IF(OR(B15=" --- ",B23=" --- ")," --- ",B15/B23*100-100)</f>
        <v xml:space="preserve"> --- </v>
      </c>
      <c r="C33" s="46">
        <f t="shared" ref="C33:P33" si="9">IF(OR(C15=" --- ",C23=" --- ")," --- ",C15/C23*100-100)</f>
        <v>-3.0698139128262767</v>
      </c>
      <c r="D33" s="46" t="str">
        <f t="shared" si="9"/>
        <v xml:space="preserve"> --- </v>
      </c>
      <c r="E33" s="46" t="str">
        <f t="shared" si="9"/>
        <v xml:space="preserve"> --- </v>
      </c>
      <c r="F33" s="46" t="str">
        <f t="shared" si="9"/>
        <v xml:space="preserve"> --- </v>
      </c>
      <c r="G33" s="46">
        <f t="shared" si="9"/>
        <v>-1.1487199626911462</v>
      </c>
      <c r="H33" s="46">
        <f t="shared" si="9"/>
        <v>-1.8676498291127217</v>
      </c>
      <c r="I33" s="46">
        <f t="shared" si="9"/>
        <v>-2.0425577302543871</v>
      </c>
      <c r="J33" s="46">
        <f t="shared" si="9"/>
        <v>-1.731677453209727</v>
      </c>
      <c r="K33" s="46">
        <f t="shared" si="9"/>
        <v>-0.87038474331966142</v>
      </c>
      <c r="L33" s="46">
        <f t="shared" si="9"/>
        <v>1.5034317463775864</v>
      </c>
      <c r="M33" s="46">
        <f t="shared" si="9"/>
        <v>-2.2358257579738279</v>
      </c>
      <c r="N33" s="46">
        <f t="shared" si="9"/>
        <v>-26.582794413347102</v>
      </c>
      <c r="O33" s="154">
        <f t="shared" si="9"/>
        <v>-1.3508512213175408</v>
      </c>
      <c r="P33" s="155">
        <f t="shared" si="9"/>
        <v>-6.0219457132356808</v>
      </c>
      <c r="Q33" s="156"/>
    </row>
    <row r="34" spans="1:17" s="40" customFormat="1" ht="30" customHeight="1" thickBot="1">
      <c r="A34" s="152" t="s">
        <v>141</v>
      </c>
      <c r="B34" s="157" t="str">
        <f>IF(OR(B23=" --- ",B31=" --- ")," --- ",B23/B31*100-100)</f>
        <v xml:space="preserve"> --- </v>
      </c>
      <c r="C34" s="158">
        <f t="shared" ref="C34:P34" si="10">IF(OR(C23=" --- ",C31=" --- ")," --- ",C23/C31*100-100)</f>
        <v>4.6201688138605164</v>
      </c>
      <c r="D34" s="158" t="str">
        <f t="shared" si="10"/>
        <v xml:space="preserve"> --- </v>
      </c>
      <c r="E34" s="158" t="str">
        <f t="shared" si="10"/>
        <v xml:space="preserve"> --- </v>
      </c>
      <c r="F34" s="158" t="str">
        <f t="shared" si="10"/>
        <v xml:space="preserve"> --- </v>
      </c>
      <c r="G34" s="158" t="str">
        <f t="shared" si="10"/>
        <v xml:space="preserve"> --- </v>
      </c>
      <c r="H34" s="158" t="str">
        <f t="shared" si="10"/>
        <v xml:space="preserve"> --- </v>
      </c>
      <c r="I34" s="158" t="str">
        <f t="shared" si="10"/>
        <v xml:space="preserve"> --- </v>
      </c>
      <c r="J34" s="158" t="str">
        <f t="shared" si="10"/>
        <v xml:space="preserve"> --- </v>
      </c>
      <c r="K34" s="158" t="str">
        <f t="shared" si="10"/>
        <v xml:space="preserve"> --- </v>
      </c>
      <c r="L34" s="158">
        <f t="shared" si="10"/>
        <v>5.5694528307311799</v>
      </c>
      <c r="M34" s="158" t="str">
        <f t="shared" si="10"/>
        <v xml:space="preserve"> --- </v>
      </c>
      <c r="N34" s="158" t="str">
        <f t="shared" si="10"/>
        <v xml:space="preserve"> --- </v>
      </c>
      <c r="O34" s="159" t="str">
        <f t="shared" si="10"/>
        <v xml:space="preserve"> --- </v>
      </c>
      <c r="P34" s="160">
        <f t="shared" si="10"/>
        <v>4.3013991183637756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 t="str">
        <f>IF(OR(B15=" --- ",B23=" --- ")," --- ",B15-B23)</f>
        <v xml:space="preserve"> --- </v>
      </c>
      <c r="C36" s="47">
        <f t="shared" ref="C36:P36" si="11">IF(OR(C15=" --- ",C23=" --- ")," --- ",C15-C23)</f>
        <v>-1229</v>
      </c>
      <c r="D36" s="47" t="str">
        <f t="shared" si="11"/>
        <v xml:space="preserve"> --- </v>
      </c>
      <c r="E36" s="47" t="str">
        <f t="shared" si="11"/>
        <v xml:space="preserve"> --- </v>
      </c>
      <c r="F36" s="47" t="str">
        <f t="shared" si="11"/>
        <v xml:space="preserve"> --- </v>
      </c>
      <c r="G36" s="47">
        <f t="shared" si="11"/>
        <v>-468</v>
      </c>
      <c r="H36" s="47">
        <f t="shared" si="11"/>
        <v>-694</v>
      </c>
      <c r="I36" s="47">
        <f t="shared" si="11"/>
        <v>-766</v>
      </c>
      <c r="J36" s="47">
        <f t="shared" si="11"/>
        <v>-693</v>
      </c>
      <c r="K36" s="47">
        <f t="shared" si="11"/>
        <v>-314</v>
      </c>
      <c r="L36" s="47">
        <f t="shared" si="11"/>
        <v>552</v>
      </c>
      <c r="M36" s="47">
        <f t="shared" si="11"/>
        <v>-851</v>
      </c>
      <c r="N36" s="47">
        <f t="shared" si="11"/>
        <v>-9783</v>
      </c>
      <c r="O36" s="163">
        <f t="shared" si="11"/>
        <v>-511</v>
      </c>
      <c r="P36" s="164">
        <f t="shared" si="11"/>
        <v>-2294</v>
      </c>
    </row>
    <row r="37" spans="1:17" s="40" customFormat="1" ht="30" customHeight="1" thickBot="1">
      <c r="A37" s="161" t="s">
        <v>142</v>
      </c>
      <c r="B37" s="165" t="str">
        <f>IF(OR(B23=" --- ",B31=" --- ")," --- ",B23-B31)</f>
        <v xml:space="preserve"> --- </v>
      </c>
      <c r="C37" s="166">
        <f t="shared" ref="C37:P37" si="12">IF(OR(C23=" --- ",C31=" --- ")," --- ",C23-C31)</f>
        <v>1768</v>
      </c>
      <c r="D37" s="166" t="str">
        <f t="shared" si="12"/>
        <v xml:space="preserve"> --- </v>
      </c>
      <c r="E37" s="166" t="str">
        <f t="shared" si="12"/>
        <v xml:space="preserve"> --- </v>
      </c>
      <c r="F37" s="166" t="str">
        <f t="shared" si="12"/>
        <v xml:space="preserve"> --- </v>
      </c>
      <c r="G37" s="166" t="str">
        <f t="shared" si="12"/>
        <v xml:space="preserve"> --- </v>
      </c>
      <c r="H37" s="166" t="str">
        <f t="shared" si="12"/>
        <v xml:space="preserve"> --- </v>
      </c>
      <c r="I37" s="166" t="str">
        <f t="shared" si="12"/>
        <v xml:space="preserve"> --- </v>
      </c>
      <c r="J37" s="166" t="str">
        <f t="shared" si="12"/>
        <v xml:space="preserve"> --- </v>
      </c>
      <c r="K37" s="166" t="str">
        <f t="shared" si="12"/>
        <v xml:space="preserve"> --- </v>
      </c>
      <c r="L37" s="166">
        <f t="shared" si="12"/>
        <v>1937</v>
      </c>
      <c r="M37" s="166" t="str">
        <f t="shared" si="12"/>
        <v xml:space="preserve"> --- </v>
      </c>
      <c r="N37" s="166" t="str">
        <f t="shared" si="12"/>
        <v xml:space="preserve"> --- </v>
      </c>
      <c r="O37" s="167" t="str">
        <f t="shared" si="12"/>
        <v xml:space="preserve"> --- </v>
      </c>
      <c r="P37" s="168">
        <f t="shared" si="12"/>
        <v>1571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89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286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 t="str">
        <f>IF(OR(B13=" --- ",B21=" --- ")," --- ",B13/B21*100-100)</f>
        <v xml:space="preserve"> --- </v>
      </c>
      <c r="C97" s="46">
        <f t="shared" ref="C97:P97" si="13">IF(OR(C13=" --- ",C21=" --- ")," --- ",C13/C21*100-100)</f>
        <v>-2.6260715002436825</v>
      </c>
      <c r="D97" s="46" t="str">
        <f t="shared" si="13"/>
        <v xml:space="preserve"> --- </v>
      </c>
      <c r="E97" s="46" t="str">
        <f t="shared" si="13"/>
        <v xml:space="preserve"> --- </v>
      </c>
      <c r="F97" s="46" t="str">
        <f t="shared" si="13"/>
        <v xml:space="preserve"> --- </v>
      </c>
      <c r="G97" s="46">
        <f t="shared" si="13"/>
        <v>0.34904013961605074</v>
      </c>
      <c r="H97" s="46">
        <f t="shared" si="13"/>
        <v>-2.1982451244845436</v>
      </c>
      <c r="I97" s="46">
        <f t="shared" si="13"/>
        <v>-2.3975711289868258</v>
      </c>
      <c r="J97" s="46">
        <f t="shared" si="13"/>
        <v>-1.2193719084320804</v>
      </c>
      <c r="K97" s="46">
        <f t="shared" si="13"/>
        <v>-0.65460146322679691</v>
      </c>
      <c r="L97" s="46">
        <f t="shared" si="13"/>
        <v>1.0410733497879789</v>
      </c>
      <c r="M97" s="46">
        <f t="shared" si="13"/>
        <v>-3.5067229658910577</v>
      </c>
      <c r="N97" s="46">
        <f t="shared" si="13"/>
        <v>-25.661216066042229</v>
      </c>
      <c r="O97" s="154">
        <f t="shared" si="13"/>
        <v>-0.16052336675046774</v>
      </c>
      <c r="P97" s="155">
        <f t="shared" si="13"/>
        <v>-5.6793651758839729</v>
      </c>
    </row>
    <row r="98" spans="1:16" ht="30" customHeight="1" thickBot="1">
      <c r="A98" s="152" t="s">
        <v>217</v>
      </c>
      <c r="B98" s="157" t="str">
        <f>IF(OR(B21=" --- ",B29=" --- ")," --- ",B21/B29*100-100)</f>
        <v xml:space="preserve"> --- </v>
      </c>
      <c r="C98" s="158">
        <f t="shared" ref="C98:P98" si="14">IF(OR(C21=" --- ",C29=" --- ")," --- ",C21/C29*100-100)</f>
        <v>4.3841273641369298</v>
      </c>
      <c r="D98" s="158" t="str">
        <f t="shared" si="14"/>
        <v xml:space="preserve"> --- </v>
      </c>
      <c r="E98" s="158" t="str">
        <f t="shared" si="14"/>
        <v xml:space="preserve"> --- </v>
      </c>
      <c r="F98" s="158" t="str">
        <f t="shared" si="14"/>
        <v xml:space="preserve"> --- </v>
      </c>
      <c r="G98" s="158" t="str">
        <f t="shared" si="14"/>
        <v xml:space="preserve"> --- </v>
      </c>
      <c r="H98" s="158" t="str">
        <f t="shared" si="14"/>
        <v xml:space="preserve"> --- </v>
      </c>
      <c r="I98" s="158" t="str">
        <f t="shared" si="14"/>
        <v xml:space="preserve"> --- </v>
      </c>
      <c r="J98" s="158" t="str">
        <f t="shared" si="14"/>
        <v xml:space="preserve"> --- </v>
      </c>
      <c r="K98" s="158" t="str">
        <f t="shared" si="14"/>
        <v xml:space="preserve"> --- </v>
      </c>
      <c r="L98" s="158">
        <f t="shared" si="14"/>
        <v>5.0249252243270206</v>
      </c>
      <c r="M98" s="158" t="str">
        <f t="shared" si="14"/>
        <v xml:space="preserve"> --- </v>
      </c>
      <c r="N98" s="158" t="str">
        <f t="shared" si="14"/>
        <v xml:space="preserve"> --- </v>
      </c>
      <c r="O98" s="159" t="str">
        <f t="shared" si="14"/>
        <v xml:space="preserve"> --- </v>
      </c>
      <c r="P98" s="160">
        <f t="shared" si="14"/>
        <v>3.5839133310238367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 t="str">
        <f>IF(OR(B13=" --- ",B21=" --- ")," --- ",B13-B21)</f>
        <v xml:space="preserve"> --- </v>
      </c>
      <c r="C100" s="47">
        <f t="shared" ref="C100:P100" si="15">IF(OR(C13=" --- ",C21=" --- ")," --- ",C13-C21)</f>
        <v>-916</v>
      </c>
      <c r="D100" s="47" t="str">
        <f t="shared" si="15"/>
        <v xml:space="preserve"> --- </v>
      </c>
      <c r="E100" s="47" t="str">
        <f t="shared" si="15"/>
        <v xml:space="preserve"> --- </v>
      </c>
      <c r="F100" s="47" t="str">
        <f t="shared" si="15"/>
        <v xml:space="preserve"> --- </v>
      </c>
      <c r="G100" s="47">
        <f t="shared" si="15"/>
        <v>120</v>
      </c>
      <c r="H100" s="47">
        <f t="shared" si="15"/>
        <v>-709</v>
      </c>
      <c r="I100" s="47">
        <f t="shared" si="15"/>
        <v>-766</v>
      </c>
      <c r="J100" s="47">
        <f t="shared" si="15"/>
        <v>-424</v>
      </c>
      <c r="K100" s="47">
        <f t="shared" si="15"/>
        <v>-204</v>
      </c>
      <c r="L100" s="47">
        <f t="shared" si="15"/>
        <v>329</v>
      </c>
      <c r="M100" s="47">
        <f t="shared" si="15"/>
        <v>-1171</v>
      </c>
      <c r="N100" s="47">
        <f t="shared" si="15"/>
        <v>-8082</v>
      </c>
      <c r="O100" s="163">
        <f t="shared" si="15"/>
        <v>-53</v>
      </c>
      <c r="P100" s="164">
        <f t="shared" si="15"/>
        <v>-1868</v>
      </c>
    </row>
    <row r="101" spans="1:16" ht="30" customHeight="1" thickBot="1">
      <c r="A101" s="161" t="s">
        <v>219</v>
      </c>
      <c r="B101" s="165" t="str">
        <f>IF(OR(B21=" --- ",B29=" --- ")," --- ",B21-B29)</f>
        <v xml:space="preserve"> --- </v>
      </c>
      <c r="C101" s="166">
        <f t="shared" ref="C101:P101" si="16">IF(OR(C21=" --- ",C29=" --- ")," --- ",C21-C29)</f>
        <v>1465</v>
      </c>
      <c r="D101" s="166" t="str">
        <f t="shared" si="16"/>
        <v xml:space="preserve"> --- </v>
      </c>
      <c r="E101" s="166" t="str">
        <f t="shared" si="16"/>
        <v xml:space="preserve"> --- </v>
      </c>
      <c r="F101" s="166" t="str">
        <f t="shared" si="16"/>
        <v xml:space="preserve"> --- </v>
      </c>
      <c r="G101" s="166" t="str">
        <f t="shared" si="16"/>
        <v xml:space="preserve"> --- </v>
      </c>
      <c r="H101" s="166" t="str">
        <f t="shared" si="16"/>
        <v xml:space="preserve"> --- </v>
      </c>
      <c r="I101" s="166" t="str">
        <f t="shared" si="16"/>
        <v xml:space="preserve"> --- </v>
      </c>
      <c r="J101" s="166" t="str">
        <f t="shared" si="16"/>
        <v xml:space="preserve"> --- </v>
      </c>
      <c r="K101" s="166" t="str">
        <f t="shared" si="16"/>
        <v xml:space="preserve"> --- </v>
      </c>
      <c r="L101" s="166">
        <f t="shared" si="16"/>
        <v>1512</v>
      </c>
      <c r="M101" s="166" t="str">
        <f t="shared" si="16"/>
        <v xml:space="preserve"> --- </v>
      </c>
      <c r="N101" s="166" t="str">
        <f t="shared" si="16"/>
        <v xml:space="preserve"> --- </v>
      </c>
      <c r="O101" s="167" t="str">
        <f t="shared" si="16"/>
        <v xml:space="preserve"> --- </v>
      </c>
      <c r="P101" s="168">
        <f t="shared" si="16"/>
        <v>1138</v>
      </c>
    </row>
    <row r="103" spans="1:16">
      <c r="P103" s="25" t="s">
        <v>285</v>
      </c>
    </row>
    <row r="147" spans="1:16" ht="13.5" thickBot="1">
      <c r="P147" s="25" t="s">
        <v>284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 t="str">
        <f>IF(OR(B14=" --- ",B22=" --- ")," --- ",B14/B22*100-100)</f>
        <v xml:space="preserve"> --- </v>
      </c>
      <c r="C150" s="46">
        <f t="shared" ref="C150:P150" si="17">IF(OR(C14=" --- ",C22=" --- ")," --- ",C14/C22*100-100)</f>
        <v>-6.0729530461777301</v>
      </c>
      <c r="D150" s="46" t="str">
        <f t="shared" si="17"/>
        <v xml:space="preserve"> --- </v>
      </c>
      <c r="E150" s="46" t="str">
        <f t="shared" si="17"/>
        <v xml:space="preserve"> --- </v>
      </c>
      <c r="F150" s="46" t="str">
        <f t="shared" si="17"/>
        <v xml:space="preserve"> --- </v>
      </c>
      <c r="G150" s="46">
        <f t="shared" si="17"/>
        <v>-9.2438295865430007</v>
      </c>
      <c r="H150" s="46">
        <f t="shared" si="17"/>
        <v>0.30574806359560114</v>
      </c>
      <c r="I150" s="46">
        <f t="shared" si="17"/>
        <v>0</v>
      </c>
      <c r="J150" s="46">
        <f t="shared" si="17"/>
        <v>-5.1267390890032374</v>
      </c>
      <c r="K150" s="46">
        <f t="shared" si="17"/>
        <v>-2.2394136807817517</v>
      </c>
      <c r="L150" s="46">
        <f t="shared" si="17"/>
        <v>4.3605788032851081</v>
      </c>
      <c r="M150" s="46">
        <f t="shared" si="17"/>
        <v>6.8537159991432901</v>
      </c>
      <c r="N150" s="46">
        <f t="shared" si="17"/>
        <v>-32.052006783493496</v>
      </c>
      <c r="O150" s="154">
        <f t="shared" si="17"/>
        <v>-9.5198503429640482</v>
      </c>
      <c r="P150" s="155">
        <f t="shared" si="17"/>
        <v>-8.1875840861041667</v>
      </c>
    </row>
    <row r="151" spans="1:16" ht="30" customHeight="1" thickBot="1">
      <c r="A151" s="152" t="s">
        <v>224</v>
      </c>
      <c r="B151" s="157" t="str">
        <f>IF(OR(B22=" --- ",B30=" --- ")," --- ",B22/B30*100-100)</f>
        <v xml:space="preserve"> --- </v>
      </c>
      <c r="C151" s="158">
        <f t="shared" ref="C151:P151" si="18">IF(OR(C22=" --- ",C30=" --- ")," --- ",C22/C30*100-100)</f>
        <v>6.2461348175634015</v>
      </c>
      <c r="D151" s="158" t="str">
        <f t="shared" si="18"/>
        <v xml:space="preserve"> --- </v>
      </c>
      <c r="E151" s="158" t="str">
        <f t="shared" si="18"/>
        <v xml:space="preserve"> --- </v>
      </c>
      <c r="F151" s="158" t="str">
        <f t="shared" si="18"/>
        <v xml:space="preserve"> --- </v>
      </c>
      <c r="G151" s="158" t="str">
        <f t="shared" si="18"/>
        <v xml:space="preserve"> --- </v>
      </c>
      <c r="H151" s="158" t="str">
        <f t="shared" si="18"/>
        <v xml:space="preserve"> --- </v>
      </c>
      <c r="I151" s="158" t="str">
        <f t="shared" si="18"/>
        <v xml:space="preserve"> --- </v>
      </c>
      <c r="J151" s="158" t="str">
        <f t="shared" si="18"/>
        <v xml:space="preserve"> --- </v>
      </c>
      <c r="K151" s="158" t="str">
        <f t="shared" si="18"/>
        <v xml:space="preserve"> --- </v>
      </c>
      <c r="L151" s="158">
        <f t="shared" si="18"/>
        <v>9.0637662614629875</v>
      </c>
      <c r="M151" s="158" t="str">
        <f t="shared" si="18"/>
        <v xml:space="preserve"> --- </v>
      </c>
      <c r="N151" s="158" t="str">
        <f t="shared" si="18"/>
        <v xml:space="preserve"> --- </v>
      </c>
      <c r="O151" s="159" t="str">
        <f t="shared" si="18"/>
        <v xml:space="preserve"> --- </v>
      </c>
      <c r="P151" s="160">
        <f t="shared" si="18"/>
        <v>9.0775681341719121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 t="str">
        <f>IF(OR(B14=" --- ",B22=" --- ")," --- ",B14-B22)</f>
        <v xml:space="preserve"> --- </v>
      </c>
      <c r="C153" s="47">
        <f t="shared" ref="C153:P153" si="19">IF(OR(C14=" --- ",C22=" --- ")," --- ",C14-C22)</f>
        <v>-313</v>
      </c>
      <c r="D153" s="47" t="str">
        <f t="shared" si="19"/>
        <v xml:space="preserve"> --- </v>
      </c>
      <c r="E153" s="47" t="str">
        <f t="shared" si="19"/>
        <v xml:space="preserve"> --- </v>
      </c>
      <c r="F153" s="47" t="str">
        <f t="shared" si="19"/>
        <v xml:space="preserve"> --- </v>
      </c>
      <c r="G153" s="47">
        <f t="shared" si="19"/>
        <v>-588</v>
      </c>
      <c r="H153" s="47">
        <f t="shared" si="19"/>
        <v>15</v>
      </c>
      <c r="I153" s="47">
        <f t="shared" si="19"/>
        <v>0</v>
      </c>
      <c r="J153" s="47">
        <f t="shared" si="19"/>
        <v>-269</v>
      </c>
      <c r="K153" s="47">
        <f t="shared" si="19"/>
        <v>-110</v>
      </c>
      <c r="L153" s="47">
        <f t="shared" si="19"/>
        <v>223</v>
      </c>
      <c r="M153" s="47">
        <f t="shared" si="19"/>
        <v>320</v>
      </c>
      <c r="N153" s="47">
        <f t="shared" si="19"/>
        <v>-1701</v>
      </c>
      <c r="O153" s="163">
        <f t="shared" si="19"/>
        <v>-458</v>
      </c>
      <c r="P153" s="164">
        <f t="shared" si="19"/>
        <v>-426</v>
      </c>
    </row>
    <row r="154" spans="1:16" ht="30" customHeight="1" thickBot="1">
      <c r="A154" s="161" t="s">
        <v>226</v>
      </c>
      <c r="B154" s="165" t="str">
        <f>IF(OR(B22=" --- ",B30=" --- ")," --- ",B22-B30)</f>
        <v xml:space="preserve"> --- </v>
      </c>
      <c r="C154" s="166">
        <f t="shared" ref="C154:P154" si="20">IF(OR(C22=" --- ",C30=" --- ")," --- ",C22-C30)</f>
        <v>303</v>
      </c>
      <c r="D154" s="166" t="str">
        <f t="shared" si="20"/>
        <v xml:space="preserve"> --- </v>
      </c>
      <c r="E154" s="166" t="str">
        <f t="shared" si="20"/>
        <v xml:space="preserve"> --- </v>
      </c>
      <c r="F154" s="166" t="str">
        <f t="shared" si="20"/>
        <v xml:space="preserve"> --- </v>
      </c>
      <c r="G154" s="166" t="str">
        <f t="shared" si="20"/>
        <v xml:space="preserve"> --- </v>
      </c>
      <c r="H154" s="166" t="str">
        <f t="shared" si="20"/>
        <v xml:space="preserve"> --- </v>
      </c>
      <c r="I154" s="166" t="str">
        <f t="shared" si="20"/>
        <v xml:space="preserve"> --- </v>
      </c>
      <c r="J154" s="166" t="str">
        <f t="shared" si="20"/>
        <v xml:space="preserve"> --- </v>
      </c>
      <c r="K154" s="166" t="str">
        <f t="shared" si="20"/>
        <v xml:space="preserve"> --- </v>
      </c>
      <c r="L154" s="166">
        <f t="shared" si="20"/>
        <v>425</v>
      </c>
      <c r="M154" s="166" t="str">
        <f t="shared" si="20"/>
        <v xml:space="preserve"> --- </v>
      </c>
      <c r="N154" s="166" t="str">
        <f t="shared" si="20"/>
        <v xml:space="preserve"> --- </v>
      </c>
      <c r="O154" s="167" t="str">
        <f t="shared" si="20"/>
        <v xml:space="preserve"> --- </v>
      </c>
      <c r="P154" s="168">
        <f t="shared" si="20"/>
        <v>433</v>
      </c>
    </row>
    <row r="156" spans="1:16">
      <c r="P156" s="25" t="s">
        <v>283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69" priority="9" stopIfTrue="1">
      <formula>B9&gt;B17</formula>
    </cfRule>
    <cfRule type="expression" dxfId="168" priority="10" stopIfTrue="1">
      <formula>B9&lt;B17</formula>
    </cfRule>
  </conditionalFormatting>
  <conditionalFormatting sqref="C9:E9">
    <cfRule type="expression" dxfId="167" priority="7" stopIfTrue="1">
      <formula>C9&gt;C17</formula>
    </cfRule>
    <cfRule type="expression" dxfId="166" priority="8" stopIfTrue="1">
      <formula>C9&lt;C17</formula>
    </cfRule>
  </conditionalFormatting>
  <conditionalFormatting sqref="B10">
    <cfRule type="expression" dxfId="165" priority="5" stopIfTrue="1">
      <formula>B10&gt;B18</formula>
    </cfRule>
    <cfRule type="expression" dxfId="164" priority="6" stopIfTrue="1">
      <formula>B10&lt;B18</formula>
    </cfRule>
  </conditionalFormatting>
  <conditionalFormatting sqref="C9:O9">
    <cfRule type="expression" dxfId="163" priority="3" stopIfTrue="1">
      <formula>C9&gt;C17</formula>
    </cfRule>
    <cfRule type="expression" dxfId="162" priority="4" stopIfTrue="1">
      <formula>C9&lt;C17</formula>
    </cfRule>
  </conditionalFormatting>
  <conditionalFormatting sqref="C10:O10">
    <cfRule type="expression" dxfId="161" priority="1" stopIfTrue="1">
      <formula>C10&gt;C18</formula>
    </cfRule>
    <cfRule type="expression" dxfId="16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0" t="s">
        <v>57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90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12.15</v>
      </c>
      <c r="C9" s="50">
        <v>12.428571428571427</v>
      </c>
      <c r="D9" s="50">
        <v>11.9</v>
      </c>
      <c r="E9" s="50">
        <v>12.59</v>
      </c>
      <c r="F9" s="50">
        <v>11.41</v>
      </c>
      <c r="G9" s="50">
        <v>11.42</v>
      </c>
      <c r="H9" s="50">
        <v>11.708097504836461</v>
      </c>
      <c r="I9" s="50">
        <v>11.66</v>
      </c>
      <c r="J9" s="50">
        <v>11.9</v>
      </c>
      <c r="K9" s="50">
        <v>11.651999999999999</v>
      </c>
      <c r="L9" s="50">
        <v>12.338608333333333</v>
      </c>
      <c r="M9" s="50">
        <v>12.1</v>
      </c>
      <c r="N9" s="50">
        <v>11.1</v>
      </c>
      <c r="O9" s="131">
        <v>12.14</v>
      </c>
      <c r="P9" s="63">
        <f t="shared" ref="P9:P12" si="0">SUM(B9:O9)/COUNTIF(B9:O9,"&gt;0")</f>
        <v>11.892662661910085</v>
      </c>
    </row>
    <row r="10" spans="1:33" s="34" customFormat="1" ht="30" customHeight="1">
      <c r="A10" s="33" t="s">
        <v>17</v>
      </c>
      <c r="B10" s="74">
        <v>50</v>
      </c>
      <c r="C10" s="51">
        <v>50.296200000000006</v>
      </c>
      <c r="D10" s="51">
        <v>55.586500000000008</v>
      </c>
      <c r="E10" s="51">
        <v>42</v>
      </c>
      <c r="F10" s="51">
        <v>44.375</v>
      </c>
      <c r="G10" s="51">
        <v>41.77</v>
      </c>
      <c r="H10" s="51">
        <v>57.065735999999994</v>
      </c>
      <c r="I10" s="51">
        <v>49.71</v>
      </c>
      <c r="J10" s="51">
        <v>52</v>
      </c>
      <c r="K10" s="51">
        <v>43.29</v>
      </c>
      <c r="L10" s="51">
        <v>49.95</v>
      </c>
      <c r="M10" s="51">
        <v>54</v>
      </c>
      <c r="N10" s="51">
        <v>55</v>
      </c>
      <c r="O10" s="132">
        <v>53.1</v>
      </c>
      <c r="P10" s="56">
        <f t="shared" si="0"/>
        <v>49.867388285714291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25564</v>
      </c>
      <c r="C13" s="38">
        <f t="shared" ref="C13:O14" si="1">IF(C9=0," --- ",ROUND(12*(1/C9*C11),))</f>
        <v>25028</v>
      </c>
      <c r="D13" s="38">
        <f t="shared" si="1"/>
        <v>24385</v>
      </c>
      <c r="E13" s="38">
        <f t="shared" si="1"/>
        <v>24257</v>
      </c>
      <c r="F13" s="38">
        <f t="shared" si="1"/>
        <v>25557</v>
      </c>
      <c r="G13" s="38">
        <f t="shared" si="1"/>
        <v>25377</v>
      </c>
      <c r="H13" s="38">
        <f t="shared" si="1"/>
        <v>25531</v>
      </c>
      <c r="I13" s="38">
        <f t="shared" si="1"/>
        <v>25086</v>
      </c>
      <c r="J13" s="38">
        <f t="shared" si="1"/>
        <v>24765</v>
      </c>
      <c r="K13" s="38">
        <f>IF(K9=0," --- ",ROUND(12*(1/K9*K11)+Q38,))</f>
        <v>25614</v>
      </c>
      <c r="L13" s="38">
        <f t="shared" si="1"/>
        <v>24264</v>
      </c>
      <c r="M13" s="38">
        <f t="shared" si="1"/>
        <v>24579</v>
      </c>
      <c r="N13" s="38">
        <f t="shared" si="1"/>
        <v>25311</v>
      </c>
      <c r="O13" s="135">
        <f t="shared" si="1"/>
        <v>25660</v>
      </c>
      <c r="P13" s="136">
        <f>ROUND(SUM(B13:O13)/COUNTIF(B13:O13,"&gt;0"),)</f>
        <v>25070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3678</v>
      </c>
      <c r="C14" s="77">
        <f t="shared" si="1"/>
        <v>3493</v>
      </c>
      <c r="D14" s="77">
        <f t="shared" si="1"/>
        <v>3049</v>
      </c>
      <c r="E14" s="77">
        <f t="shared" si="1"/>
        <v>3934</v>
      </c>
      <c r="F14" s="77">
        <f t="shared" si="1"/>
        <v>3759</v>
      </c>
      <c r="G14" s="77">
        <f t="shared" si="1"/>
        <v>3762</v>
      </c>
      <c r="H14" s="77">
        <f t="shared" si="1"/>
        <v>3398</v>
      </c>
      <c r="I14" s="77">
        <f t="shared" si="1"/>
        <v>3522</v>
      </c>
      <c r="J14" s="77">
        <f t="shared" si="1"/>
        <v>3542</v>
      </c>
      <c r="K14" s="77">
        <f t="shared" si="1"/>
        <v>3861</v>
      </c>
      <c r="L14" s="77">
        <f t="shared" si="1"/>
        <v>3711</v>
      </c>
      <c r="M14" s="77">
        <f t="shared" si="1"/>
        <v>3326</v>
      </c>
      <c r="N14" s="77">
        <f t="shared" si="1"/>
        <v>3278</v>
      </c>
      <c r="O14" s="138">
        <f t="shared" si="1"/>
        <v>3261</v>
      </c>
      <c r="P14" s="136">
        <f>ROUND(SUM(B14:O14)/COUNTIF(B14:O14,"&gt;0"),)</f>
        <v>3541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29242</v>
      </c>
      <c r="C15" s="77">
        <f t="shared" ref="C15:P15" si="2">IF(C9=0," --- ",C13+C14)</f>
        <v>28521</v>
      </c>
      <c r="D15" s="77">
        <f t="shared" si="2"/>
        <v>27434</v>
      </c>
      <c r="E15" s="77">
        <f t="shared" si="2"/>
        <v>28191</v>
      </c>
      <c r="F15" s="77">
        <f t="shared" si="2"/>
        <v>29316</v>
      </c>
      <c r="G15" s="77">
        <f t="shared" si="2"/>
        <v>29139</v>
      </c>
      <c r="H15" s="77">
        <f t="shared" si="2"/>
        <v>28929</v>
      </c>
      <c r="I15" s="77">
        <f t="shared" si="2"/>
        <v>28608</v>
      </c>
      <c r="J15" s="77">
        <f t="shared" si="2"/>
        <v>28307</v>
      </c>
      <c r="K15" s="77">
        <f t="shared" si="2"/>
        <v>29475</v>
      </c>
      <c r="L15" s="77">
        <f t="shared" si="2"/>
        <v>27975</v>
      </c>
      <c r="M15" s="77">
        <f t="shared" si="2"/>
        <v>27905</v>
      </c>
      <c r="N15" s="77">
        <f t="shared" si="2"/>
        <v>28589</v>
      </c>
      <c r="O15" s="138">
        <f t="shared" si="2"/>
        <v>28921</v>
      </c>
      <c r="P15" s="136">
        <f t="shared" si="2"/>
        <v>28611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13.13</v>
      </c>
      <c r="C17" s="50">
        <v>12.428571428571427</v>
      </c>
      <c r="D17" s="50">
        <v>11.9</v>
      </c>
      <c r="E17" s="50">
        <v>12.59</v>
      </c>
      <c r="F17" s="50">
        <v>12.11</v>
      </c>
      <c r="G17" s="50">
        <v>11.42</v>
      </c>
      <c r="H17" s="50">
        <v>12.002700607636719</v>
      </c>
      <c r="I17" s="50">
        <v>11.66</v>
      </c>
      <c r="J17" s="50">
        <v>11.9</v>
      </c>
      <c r="K17" s="50">
        <v>11.651999999999999</v>
      </c>
      <c r="L17" s="50">
        <v>12.250714583333334</v>
      </c>
      <c r="M17" s="50">
        <v>12.1</v>
      </c>
      <c r="N17" s="50">
        <v>11.75</v>
      </c>
      <c r="O17" s="131">
        <v>12.14</v>
      </c>
      <c r="P17" s="143">
        <f t="shared" ref="P17:P20" si="3">SUM(B17:O17)/COUNTIF(B17:O17,"&gt;0")</f>
        <v>12.073856187110104</v>
      </c>
      <c r="R17" s="144"/>
      <c r="S17" s="144"/>
    </row>
    <row r="18" spans="1:23" s="34" customFormat="1" ht="30" customHeight="1">
      <c r="A18" s="33" t="s">
        <v>17</v>
      </c>
      <c r="B18" s="145">
        <v>35</v>
      </c>
      <c r="C18" s="51">
        <v>50.296200000000006</v>
      </c>
      <c r="D18" s="51">
        <v>55.586500000000008</v>
      </c>
      <c r="E18" s="51">
        <v>42</v>
      </c>
      <c r="F18" s="51">
        <v>44.98</v>
      </c>
      <c r="G18" s="51">
        <v>41.77</v>
      </c>
      <c r="H18" s="51">
        <v>57.065735999999994</v>
      </c>
      <c r="I18" s="51">
        <v>49.71</v>
      </c>
      <c r="J18" s="51">
        <v>52</v>
      </c>
      <c r="K18" s="51">
        <v>43.29</v>
      </c>
      <c r="L18" s="51">
        <v>48.97</v>
      </c>
      <c r="M18" s="51">
        <v>54</v>
      </c>
      <c r="N18" s="51">
        <v>52</v>
      </c>
      <c r="O18" s="132">
        <v>53.1</v>
      </c>
      <c r="P18" s="146">
        <f t="shared" si="3"/>
        <v>48.554888285714291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25115.428571428572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23656</v>
      </c>
      <c r="C21" s="38">
        <f t="shared" ref="C21:O22" si="4">IF(C17=0," --- ",ROUND(12*(1/C17*C19),))</f>
        <v>25703</v>
      </c>
      <c r="D21" s="38">
        <f t="shared" si="4"/>
        <v>24385</v>
      </c>
      <c r="E21" s="38">
        <f t="shared" si="4"/>
        <v>24353</v>
      </c>
      <c r="F21" s="38">
        <f t="shared" si="4"/>
        <v>24178</v>
      </c>
      <c r="G21" s="38">
        <f t="shared" si="4"/>
        <v>25288</v>
      </c>
      <c r="H21" s="38">
        <f t="shared" si="4"/>
        <v>25464</v>
      </c>
      <c r="I21" s="38">
        <f t="shared" si="4"/>
        <v>25729</v>
      </c>
      <c r="J21" s="38">
        <f t="shared" si="4"/>
        <v>25071</v>
      </c>
      <c r="K21" s="38">
        <f t="shared" si="4"/>
        <v>25756</v>
      </c>
      <c r="L21" s="38">
        <f t="shared" si="4"/>
        <v>24671</v>
      </c>
      <c r="M21" s="38">
        <f t="shared" si="4"/>
        <v>25473</v>
      </c>
      <c r="N21" s="38">
        <f t="shared" si="4"/>
        <v>24204</v>
      </c>
      <c r="O21" s="135">
        <f t="shared" si="4"/>
        <v>25701</v>
      </c>
      <c r="P21" s="136">
        <f>ROUND(SUM(B21:O21)/COUNTIF(B21:O21,"&gt;0"),)</f>
        <v>24974</v>
      </c>
    </row>
    <row r="22" spans="1:23" s="82" customFormat="1" ht="30" customHeight="1" thickBot="1">
      <c r="A22" s="37" t="s">
        <v>209</v>
      </c>
      <c r="B22" s="77">
        <f>IF(B18=0," --- ",ROUND(12*(1/B18*B20),))</f>
        <v>5878</v>
      </c>
      <c r="C22" s="77">
        <f t="shared" si="4"/>
        <v>3719</v>
      </c>
      <c r="D22" s="77">
        <f t="shared" si="4"/>
        <v>3244</v>
      </c>
      <c r="E22" s="77">
        <f t="shared" si="4"/>
        <v>4371</v>
      </c>
      <c r="F22" s="77">
        <f t="shared" si="4"/>
        <v>3788</v>
      </c>
      <c r="G22" s="77">
        <f t="shared" si="4"/>
        <v>4145</v>
      </c>
      <c r="H22" s="77">
        <f t="shared" si="4"/>
        <v>3388</v>
      </c>
      <c r="I22" s="77">
        <f t="shared" si="4"/>
        <v>3522</v>
      </c>
      <c r="J22" s="77">
        <f t="shared" si="4"/>
        <v>3733</v>
      </c>
      <c r="K22" s="77">
        <f t="shared" si="4"/>
        <v>3950</v>
      </c>
      <c r="L22" s="77">
        <f t="shared" si="4"/>
        <v>3556</v>
      </c>
      <c r="M22" s="77">
        <f t="shared" si="4"/>
        <v>3112</v>
      </c>
      <c r="N22" s="77">
        <f t="shared" si="4"/>
        <v>3215</v>
      </c>
      <c r="O22" s="138">
        <f t="shared" si="4"/>
        <v>3603</v>
      </c>
      <c r="P22" s="136">
        <f>ROUND(SUM(B22:O22)/COUNTIF(B22:O22,"&gt;0"),)</f>
        <v>3802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29534</v>
      </c>
      <c r="C23" s="77">
        <f t="shared" si="5"/>
        <v>29422</v>
      </c>
      <c r="D23" s="77">
        <f t="shared" si="5"/>
        <v>27629</v>
      </c>
      <c r="E23" s="77">
        <f t="shared" si="5"/>
        <v>28724</v>
      </c>
      <c r="F23" s="77">
        <f t="shared" si="5"/>
        <v>27966</v>
      </c>
      <c r="G23" s="77">
        <f t="shared" si="5"/>
        <v>29433</v>
      </c>
      <c r="H23" s="77">
        <f t="shared" si="5"/>
        <v>28852</v>
      </c>
      <c r="I23" s="77">
        <f t="shared" si="5"/>
        <v>29251</v>
      </c>
      <c r="J23" s="77">
        <f t="shared" si="5"/>
        <v>28804</v>
      </c>
      <c r="K23" s="77">
        <f t="shared" si="5"/>
        <v>29706</v>
      </c>
      <c r="L23" s="77">
        <f t="shared" si="5"/>
        <v>28227</v>
      </c>
      <c r="M23" s="77">
        <f t="shared" si="5"/>
        <v>28585</v>
      </c>
      <c r="N23" s="77">
        <f t="shared" si="5"/>
        <v>27419</v>
      </c>
      <c r="O23" s="138">
        <f t="shared" si="5"/>
        <v>29304</v>
      </c>
      <c r="P23" s="136">
        <f t="shared" si="5"/>
        <v>28776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12.9</v>
      </c>
      <c r="C25" s="50">
        <v>12.244897959183673</v>
      </c>
      <c r="D25" s="50">
        <v>12.1</v>
      </c>
      <c r="E25" s="50">
        <v>12.59</v>
      </c>
      <c r="F25" s="50">
        <v>12.02</v>
      </c>
      <c r="G25" s="50">
        <v>11.42</v>
      </c>
      <c r="H25" s="50">
        <v>11.822660098522167</v>
      </c>
      <c r="I25" s="50">
        <v>11.66</v>
      </c>
      <c r="J25" s="50">
        <v>11.9</v>
      </c>
      <c r="K25" s="50">
        <v>11.651999999999999</v>
      </c>
      <c r="L25" s="50">
        <v>12.250714583333334</v>
      </c>
      <c r="M25" s="50">
        <v>12.1</v>
      </c>
      <c r="N25" s="50">
        <v>11.71</v>
      </c>
      <c r="O25" s="131">
        <v>12.14</v>
      </c>
      <c r="P25" s="143">
        <f t="shared" ref="P25:P28" si="6">SUM(B25:O25)/COUNTIF(B25:O25,"&gt;0")</f>
        <v>12.036448045788514</v>
      </c>
      <c r="R25" s="144"/>
      <c r="S25" s="144"/>
    </row>
    <row r="26" spans="1:23" s="34" customFormat="1" ht="30" customHeight="1">
      <c r="A26" s="33" t="s">
        <v>17</v>
      </c>
      <c r="B26" s="145">
        <v>35</v>
      </c>
      <c r="C26" s="51">
        <v>49.31</v>
      </c>
      <c r="D26" s="51">
        <v>52.83</v>
      </c>
      <c r="E26" s="51">
        <v>44</v>
      </c>
      <c r="F26" s="51">
        <v>47.17</v>
      </c>
      <c r="G26" s="51">
        <v>41.77</v>
      </c>
      <c r="H26" s="51">
        <v>56.2224</v>
      </c>
      <c r="I26" s="51">
        <v>49.71</v>
      </c>
      <c r="J26" s="51">
        <v>52</v>
      </c>
      <c r="K26" s="51">
        <v>40.840000000000003</v>
      </c>
      <c r="L26" s="51">
        <v>48.97</v>
      </c>
      <c r="M26" s="51">
        <v>54</v>
      </c>
      <c r="N26" s="51">
        <v>47.2</v>
      </c>
      <c r="O26" s="132">
        <v>53.1</v>
      </c>
      <c r="P26" s="146">
        <f t="shared" si="6"/>
        <v>48.008742857142863</v>
      </c>
      <c r="R26" s="144"/>
      <c r="S26" s="144"/>
    </row>
    <row r="27" spans="1:23" s="44" customFormat="1" ht="30" customHeight="1">
      <c r="A27" s="35" t="s">
        <v>16</v>
      </c>
      <c r="B27" s="147">
        <v>24507.815000000002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24080</v>
      </c>
      <c r="J27" s="52">
        <v>24039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24025.558214285713</v>
      </c>
      <c r="R27" s="144"/>
      <c r="S27" s="144"/>
    </row>
    <row r="28" spans="1:23" s="82" customFormat="1" ht="30" customHeight="1" thickBot="1">
      <c r="A28" s="36" t="s">
        <v>18</v>
      </c>
      <c r="B28" s="149">
        <v>14586.775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13054.841071428571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22798</v>
      </c>
      <c r="C29" s="38">
        <f t="shared" ref="C29:O30" si="7">IF(C25=0," --- ",ROUND(12*(1/C25*C27),))</f>
        <v>24623</v>
      </c>
      <c r="D29" s="38">
        <f t="shared" si="7"/>
        <v>23027</v>
      </c>
      <c r="E29" s="38">
        <f t="shared" si="7"/>
        <v>23466</v>
      </c>
      <c r="F29" s="38">
        <f t="shared" si="7"/>
        <v>23411</v>
      </c>
      <c r="G29" s="38">
        <f t="shared" si="7"/>
        <v>24354</v>
      </c>
      <c r="H29" s="38">
        <f t="shared" si="7"/>
        <v>24898</v>
      </c>
      <c r="I29" s="38">
        <f t="shared" si="7"/>
        <v>24782</v>
      </c>
      <c r="J29" s="38">
        <f t="shared" si="7"/>
        <v>24241</v>
      </c>
      <c r="K29" s="38">
        <f t="shared" si="7"/>
        <v>24529</v>
      </c>
      <c r="L29" s="38">
        <f t="shared" si="7"/>
        <v>23490</v>
      </c>
      <c r="M29" s="38">
        <f t="shared" si="7"/>
        <v>24248</v>
      </c>
      <c r="N29" s="38">
        <f t="shared" si="7"/>
        <v>23160</v>
      </c>
      <c r="O29" s="135">
        <f t="shared" si="7"/>
        <v>24474</v>
      </c>
      <c r="P29" s="136">
        <f>ROUND(SUM(B29:O29)/COUNTIF(B29:O29,"&gt;0"),)</f>
        <v>23964</v>
      </c>
    </row>
    <row r="30" spans="1:23" s="82" customFormat="1" ht="30" customHeight="1" thickBot="1">
      <c r="A30" s="37" t="s">
        <v>209</v>
      </c>
      <c r="B30" s="77">
        <f>IF(B26=0," --- ",ROUND(12*(1/B26*B28),))</f>
        <v>5001</v>
      </c>
      <c r="C30" s="77">
        <f t="shared" si="7"/>
        <v>3500</v>
      </c>
      <c r="D30" s="77">
        <f t="shared" si="7"/>
        <v>2874</v>
      </c>
      <c r="E30" s="77">
        <f t="shared" si="7"/>
        <v>3513</v>
      </c>
      <c r="F30" s="77">
        <f t="shared" si="7"/>
        <v>3256</v>
      </c>
      <c r="G30" s="77">
        <f t="shared" si="7"/>
        <v>3383</v>
      </c>
      <c r="H30" s="77">
        <f t="shared" si="7"/>
        <v>2800</v>
      </c>
      <c r="I30" s="77">
        <f t="shared" si="7"/>
        <v>3207</v>
      </c>
      <c r="J30" s="77">
        <f t="shared" si="7"/>
        <v>3050</v>
      </c>
      <c r="K30" s="77">
        <f t="shared" si="7"/>
        <v>3777</v>
      </c>
      <c r="L30" s="77">
        <f t="shared" si="7"/>
        <v>3261</v>
      </c>
      <c r="M30" s="77">
        <f t="shared" si="7"/>
        <v>2756</v>
      </c>
      <c r="N30" s="77">
        <f t="shared" si="7"/>
        <v>3129</v>
      </c>
      <c r="O30" s="138">
        <f t="shared" si="7"/>
        <v>2983</v>
      </c>
      <c r="P30" s="136">
        <f>ROUND(SUM(B30:O30)/COUNTIF(B30:O30,"&gt;0"),)</f>
        <v>3321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27799</v>
      </c>
      <c r="C31" s="77">
        <f t="shared" si="8"/>
        <v>28123</v>
      </c>
      <c r="D31" s="77">
        <f t="shared" si="8"/>
        <v>25901</v>
      </c>
      <c r="E31" s="77">
        <f t="shared" si="8"/>
        <v>26979</v>
      </c>
      <c r="F31" s="77">
        <f t="shared" si="8"/>
        <v>26667</v>
      </c>
      <c r="G31" s="77">
        <f t="shared" si="8"/>
        <v>27737</v>
      </c>
      <c r="H31" s="77">
        <f t="shared" si="8"/>
        <v>27698</v>
      </c>
      <c r="I31" s="77">
        <f t="shared" si="8"/>
        <v>27989</v>
      </c>
      <c r="J31" s="77">
        <f t="shared" si="8"/>
        <v>27291</v>
      </c>
      <c r="K31" s="77">
        <f t="shared" si="8"/>
        <v>28306</v>
      </c>
      <c r="L31" s="77">
        <f t="shared" si="8"/>
        <v>26751</v>
      </c>
      <c r="M31" s="77">
        <f t="shared" si="8"/>
        <v>27004</v>
      </c>
      <c r="N31" s="77">
        <f t="shared" si="8"/>
        <v>26289</v>
      </c>
      <c r="O31" s="138">
        <f t="shared" si="8"/>
        <v>27457</v>
      </c>
      <c r="P31" s="136">
        <f t="shared" si="8"/>
        <v>27285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-0.98869100020316125</v>
      </c>
      <c r="C33" s="46">
        <f t="shared" ref="C33:P33" si="9">IF(OR(C15=" --- ",C23=" --- ")," --- ",C15/C23*100-100)</f>
        <v>-3.0623343076609331</v>
      </c>
      <c r="D33" s="46">
        <f t="shared" si="9"/>
        <v>-0.70578015852908038</v>
      </c>
      <c r="E33" s="46">
        <f t="shared" si="9"/>
        <v>-1.8555911432948164</v>
      </c>
      <c r="F33" s="46">
        <f t="shared" si="9"/>
        <v>4.8272902810555678</v>
      </c>
      <c r="G33" s="46">
        <f t="shared" si="9"/>
        <v>-0.99887880949953001</v>
      </c>
      <c r="H33" s="46">
        <f t="shared" si="9"/>
        <v>0.26687924580616595</v>
      </c>
      <c r="I33" s="46">
        <f t="shared" si="9"/>
        <v>-2.1982154456257916</v>
      </c>
      <c r="J33" s="46">
        <f t="shared" si="9"/>
        <v>-1.725454797944721</v>
      </c>
      <c r="K33" s="46">
        <f t="shared" si="9"/>
        <v>-0.77762068269035467</v>
      </c>
      <c r="L33" s="46">
        <f t="shared" si="9"/>
        <v>-0.89276224891061418</v>
      </c>
      <c r="M33" s="46">
        <f t="shared" si="9"/>
        <v>-2.3788700367325504</v>
      </c>
      <c r="N33" s="46">
        <f t="shared" si="9"/>
        <v>4.267114045005286</v>
      </c>
      <c r="O33" s="154">
        <f t="shared" si="9"/>
        <v>-1.3069888069888123</v>
      </c>
      <c r="P33" s="155">
        <f t="shared" si="9"/>
        <v>-0.57339449541285603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6.2412316989819914</v>
      </c>
      <c r="C34" s="158">
        <f t="shared" ref="C34:P34" si="10">IF(OR(C23=" --- ",C31=" --- ")," --- ",C23/C31*100-100)</f>
        <v>4.6189951285424655</v>
      </c>
      <c r="D34" s="158">
        <f t="shared" si="10"/>
        <v>6.6715570827381185</v>
      </c>
      <c r="E34" s="158">
        <f t="shared" si="10"/>
        <v>6.4679936246710383</v>
      </c>
      <c r="F34" s="158">
        <f t="shared" si="10"/>
        <v>4.8711891101361289</v>
      </c>
      <c r="G34" s="158">
        <f t="shared" si="10"/>
        <v>6.1145761978584403</v>
      </c>
      <c r="H34" s="158">
        <f t="shared" si="10"/>
        <v>4.1663658025850197</v>
      </c>
      <c r="I34" s="158">
        <f t="shared" si="10"/>
        <v>4.5089142162992601</v>
      </c>
      <c r="J34" s="158">
        <f t="shared" si="10"/>
        <v>5.5439522186801611</v>
      </c>
      <c r="K34" s="158">
        <f t="shared" si="10"/>
        <v>4.9459478555783107</v>
      </c>
      <c r="L34" s="158">
        <f t="shared" si="10"/>
        <v>5.5175507457665134</v>
      </c>
      <c r="M34" s="158">
        <f t="shared" si="10"/>
        <v>5.8546881943415769</v>
      </c>
      <c r="N34" s="158">
        <f t="shared" si="10"/>
        <v>4.2983757465099472</v>
      </c>
      <c r="O34" s="159">
        <f t="shared" si="10"/>
        <v>6.7268820337254738</v>
      </c>
      <c r="P34" s="160">
        <f t="shared" si="10"/>
        <v>5.464540956569536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-292</v>
      </c>
      <c r="C36" s="47">
        <f t="shared" ref="C36:P36" si="11">IF(OR(C15=" --- ",C23=" --- ")," --- ",C15-C23)</f>
        <v>-901</v>
      </c>
      <c r="D36" s="47">
        <f t="shared" si="11"/>
        <v>-195</v>
      </c>
      <c r="E36" s="47">
        <f t="shared" si="11"/>
        <v>-533</v>
      </c>
      <c r="F36" s="47">
        <f t="shared" si="11"/>
        <v>1350</v>
      </c>
      <c r="G36" s="47">
        <f t="shared" si="11"/>
        <v>-294</v>
      </c>
      <c r="H36" s="47">
        <f t="shared" si="11"/>
        <v>77</v>
      </c>
      <c r="I36" s="47">
        <f t="shared" si="11"/>
        <v>-643</v>
      </c>
      <c r="J36" s="47">
        <f t="shared" si="11"/>
        <v>-497</v>
      </c>
      <c r="K36" s="47">
        <f t="shared" si="11"/>
        <v>-231</v>
      </c>
      <c r="L36" s="47">
        <f t="shared" si="11"/>
        <v>-252</v>
      </c>
      <c r="M36" s="47">
        <f t="shared" si="11"/>
        <v>-680</v>
      </c>
      <c r="N36" s="47">
        <f t="shared" si="11"/>
        <v>1170</v>
      </c>
      <c r="O36" s="163">
        <f t="shared" si="11"/>
        <v>-383</v>
      </c>
      <c r="P36" s="164">
        <f t="shared" si="11"/>
        <v>-165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1735</v>
      </c>
      <c r="C37" s="166">
        <f t="shared" ref="C37:P37" si="12">IF(OR(C23=" --- ",C31=" --- ")," --- ",C23-C31)</f>
        <v>1299</v>
      </c>
      <c r="D37" s="166">
        <f t="shared" si="12"/>
        <v>1728</v>
      </c>
      <c r="E37" s="166">
        <f t="shared" si="12"/>
        <v>1745</v>
      </c>
      <c r="F37" s="166">
        <f t="shared" si="12"/>
        <v>1299</v>
      </c>
      <c r="G37" s="166">
        <f t="shared" si="12"/>
        <v>1696</v>
      </c>
      <c r="H37" s="166">
        <f t="shared" si="12"/>
        <v>1154</v>
      </c>
      <c r="I37" s="166">
        <f t="shared" si="12"/>
        <v>1262</v>
      </c>
      <c r="J37" s="166">
        <f t="shared" si="12"/>
        <v>1513</v>
      </c>
      <c r="K37" s="166">
        <f t="shared" si="12"/>
        <v>1400</v>
      </c>
      <c r="L37" s="166">
        <f t="shared" si="12"/>
        <v>1476</v>
      </c>
      <c r="M37" s="166">
        <f t="shared" si="12"/>
        <v>1581</v>
      </c>
      <c r="N37" s="166">
        <f t="shared" si="12"/>
        <v>1130</v>
      </c>
      <c r="O37" s="167">
        <f t="shared" si="12"/>
        <v>1847</v>
      </c>
      <c r="P37" s="168">
        <f t="shared" si="12"/>
        <v>1491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91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290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8.065607034156244</v>
      </c>
      <c r="C97" s="46">
        <f t="shared" ref="C97:P97" si="13">IF(OR(C13=" --- ",C21=" --- ")," --- ",C13/C21*100-100)</f>
        <v>-2.6261525891919177</v>
      </c>
      <c r="D97" s="46">
        <f t="shared" si="13"/>
        <v>0</v>
      </c>
      <c r="E97" s="46">
        <f t="shared" si="13"/>
        <v>-0.3942019463721067</v>
      </c>
      <c r="F97" s="46">
        <f t="shared" si="13"/>
        <v>5.703532136653152</v>
      </c>
      <c r="G97" s="46">
        <f t="shared" si="13"/>
        <v>0.35194558683959087</v>
      </c>
      <c r="H97" s="46">
        <f t="shared" si="13"/>
        <v>0.26311655670750156</v>
      </c>
      <c r="I97" s="46">
        <f t="shared" si="13"/>
        <v>-2.4991255004080983</v>
      </c>
      <c r="J97" s="46">
        <f t="shared" si="13"/>
        <v>-1.2205336843364876</v>
      </c>
      <c r="K97" s="46">
        <f t="shared" si="13"/>
        <v>-0.55132784593881468</v>
      </c>
      <c r="L97" s="46">
        <f t="shared" si="13"/>
        <v>-1.6497101860483951</v>
      </c>
      <c r="M97" s="46">
        <f t="shared" si="13"/>
        <v>-3.5095983983040782</v>
      </c>
      <c r="N97" s="46">
        <f t="shared" si="13"/>
        <v>4.5736241943480422</v>
      </c>
      <c r="O97" s="154">
        <f t="shared" si="13"/>
        <v>-0.1595268666588936</v>
      </c>
      <c r="P97" s="155">
        <f t="shared" si="13"/>
        <v>0.38439977576680917</v>
      </c>
    </row>
    <row r="98" spans="1:16" ht="30" customHeight="1" thickBot="1">
      <c r="A98" s="152" t="s">
        <v>217</v>
      </c>
      <c r="B98" s="157">
        <f>IF(OR(B21=" --- ",B29=" --- ")," --- ",B21/B29*100-100)</f>
        <v>3.7634880252653886</v>
      </c>
      <c r="C98" s="158">
        <f t="shared" ref="C98:P98" si="14">IF(OR(C21=" --- ",C29=" --- ")," --- ",C21/C29*100-100)</f>
        <v>4.386143036997936</v>
      </c>
      <c r="D98" s="158">
        <f t="shared" si="14"/>
        <v>5.8974247622356302</v>
      </c>
      <c r="E98" s="158">
        <f t="shared" si="14"/>
        <v>3.7799369300264232</v>
      </c>
      <c r="F98" s="158">
        <f t="shared" si="14"/>
        <v>3.2762376660544277</v>
      </c>
      <c r="G98" s="158">
        <f t="shared" si="14"/>
        <v>3.8350989570501923</v>
      </c>
      <c r="H98" s="158">
        <f t="shared" si="14"/>
        <v>2.2732749618443222</v>
      </c>
      <c r="I98" s="158">
        <f t="shared" si="14"/>
        <v>3.8213219272052328</v>
      </c>
      <c r="J98" s="158">
        <f t="shared" si="14"/>
        <v>3.4239511571304746</v>
      </c>
      <c r="K98" s="158">
        <f t="shared" si="14"/>
        <v>5.0022422438746048</v>
      </c>
      <c r="L98" s="158">
        <f t="shared" si="14"/>
        <v>5.0276713495104275</v>
      </c>
      <c r="M98" s="158">
        <f t="shared" si="14"/>
        <v>5.0519630484988483</v>
      </c>
      <c r="N98" s="158">
        <f t="shared" si="14"/>
        <v>4.5077720207253833</v>
      </c>
      <c r="O98" s="159">
        <f t="shared" si="14"/>
        <v>5.0134836969845509</v>
      </c>
      <c r="P98" s="160">
        <f t="shared" si="14"/>
        <v>4.2146553163077982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1908</v>
      </c>
      <c r="C100" s="47">
        <f t="shared" ref="C100:P100" si="15">IF(OR(C13=" --- ",C21=" --- ")," --- ",C13-C21)</f>
        <v>-675</v>
      </c>
      <c r="D100" s="47">
        <f t="shared" si="15"/>
        <v>0</v>
      </c>
      <c r="E100" s="47">
        <f t="shared" si="15"/>
        <v>-96</v>
      </c>
      <c r="F100" s="47">
        <f t="shared" si="15"/>
        <v>1379</v>
      </c>
      <c r="G100" s="47">
        <f t="shared" si="15"/>
        <v>89</v>
      </c>
      <c r="H100" s="47">
        <f t="shared" si="15"/>
        <v>67</v>
      </c>
      <c r="I100" s="47">
        <f t="shared" si="15"/>
        <v>-643</v>
      </c>
      <c r="J100" s="47">
        <f t="shared" si="15"/>
        <v>-306</v>
      </c>
      <c r="K100" s="47">
        <f t="shared" si="15"/>
        <v>-142</v>
      </c>
      <c r="L100" s="47">
        <f t="shared" si="15"/>
        <v>-407</v>
      </c>
      <c r="M100" s="47">
        <f t="shared" si="15"/>
        <v>-894</v>
      </c>
      <c r="N100" s="47">
        <f t="shared" si="15"/>
        <v>1107</v>
      </c>
      <c r="O100" s="163">
        <f t="shared" si="15"/>
        <v>-41</v>
      </c>
      <c r="P100" s="164">
        <f t="shared" si="15"/>
        <v>96</v>
      </c>
    </row>
    <row r="101" spans="1:16" ht="30" customHeight="1" thickBot="1">
      <c r="A101" s="161" t="s">
        <v>219</v>
      </c>
      <c r="B101" s="165">
        <f>IF(OR(B21=" --- ",B29=" --- ")," --- ",B21-B29)</f>
        <v>858</v>
      </c>
      <c r="C101" s="166">
        <f t="shared" ref="C101:P101" si="16">IF(OR(C21=" --- ",C29=" --- ")," --- ",C21-C29)</f>
        <v>1080</v>
      </c>
      <c r="D101" s="166">
        <f t="shared" si="16"/>
        <v>1358</v>
      </c>
      <c r="E101" s="166">
        <f t="shared" si="16"/>
        <v>887</v>
      </c>
      <c r="F101" s="166">
        <f t="shared" si="16"/>
        <v>767</v>
      </c>
      <c r="G101" s="166">
        <f t="shared" si="16"/>
        <v>934</v>
      </c>
      <c r="H101" s="166">
        <f t="shared" si="16"/>
        <v>566</v>
      </c>
      <c r="I101" s="166">
        <f t="shared" si="16"/>
        <v>947</v>
      </c>
      <c r="J101" s="166">
        <f t="shared" si="16"/>
        <v>830</v>
      </c>
      <c r="K101" s="166">
        <f t="shared" si="16"/>
        <v>1227</v>
      </c>
      <c r="L101" s="166">
        <f t="shared" si="16"/>
        <v>1181</v>
      </c>
      <c r="M101" s="166">
        <f t="shared" si="16"/>
        <v>1225</v>
      </c>
      <c r="N101" s="166">
        <f t="shared" si="16"/>
        <v>1044</v>
      </c>
      <c r="O101" s="167">
        <f t="shared" si="16"/>
        <v>1227</v>
      </c>
      <c r="P101" s="168">
        <f t="shared" si="16"/>
        <v>1010</v>
      </c>
    </row>
    <row r="103" spans="1:16">
      <c r="P103" s="25" t="s">
        <v>289</v>
      </c>
    </row>
    <row r="147" spans="1:16" ht="13.5" thickBot="1">
      <c r="P147" s="25" t="s">
        <v>288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-37.427696495406607</v>
      </c>
      <c r="C150" s="46">
        <f t="shared" ref="C150:P150" si="17">IF(OR(C14=" --- ",C22=" --- ")," --- ",C14/C22*100-100)</f>
        <v>-6.0769023931164412</v>
      </c>
      <c r="D150" s="46">
        <f t="shared" si="17"/>
        <v>-6.0110974106041937</v>
      </c>
      <c r="E150" s="46">
        <f t="shared" si="17"/>
        <v>-9.9977121940059419</v>
      </c>
      <c r="F150" s="46">
        <f t="shared" si="17"/>
        <v>-0.76557550158395316</v>
      </c>
      <c r="G150" s="46">
        <f t="shared" si="17"/>
        <v>-9.2400482509047066</v>
      </c>
      <c r="H150" s="46">
        <f t="shared" si="17"/>
        <v>0.29515938606847669</v>
      </c>
      <c r="I150" s="46">
        <f t="shared" si="17"/>
        <v>0</v>
      </c>
      <c r="J150" s="46">
        <f t="shared" si="17"/>
        <v>-5.1165282614519185</v>
      </c>
      <c r="K150" s="46">
        <f t="shared" si="17"/>
        <v>-2.2531645569620338</v>
      </c>
      <c r="L150" s="46">
        <f t="shared" si="17"/>
        <v>4.3588301462317247</v>
      </c>
      <c r="M150" s="46">
        <f t="shared" si="17"/>
        <v>6.8766066838046243</v>
      </c>
      <c r="N150" s="46">
        <f t="shared" si="17"/>
        <v>1.9595645412130693</v>
      </c>
      <c r="O150" s="154">
        <f t="shared" si="17"/>
        <v>-9.4920899250624586</v>
      </c>
      <c r="P150" s="155">
        <f t="shared" si="17"/>
        <v>-6.8648079957916934</v>
      </c>
    </row>
    <row r="151" spans="1:16" ht="30" customHeight="1" thickBot="1">
      <c r="A151" s="152" t="s">
        <v>224</v>
      </c>
      <c r="B151" s="157">
        <f>IF(OR(B22=" --- ",B30=" --- ")," --- ",B22/B30*100-100)</f>
        <v>17.536492701459721</v>
      </c>
      <c r="C151" s="158">
        <f t="shared" ref="C151:P151" si="18">IF(OR(C22=" --- ",C30=" --- ")," --- ",C22/C30*100-100)</f>
        <v>6.2571428571428527</v>
      </c>
      <c r="D151" s="158">
        <f t="shared" si="18"/>
        <v>12.874043145441888</v>
      </c>
      <c r="E151" s="158">
        <f t="shared" si="18"/>
        <v>24.423569598633648</v>
      </c>
      <c r="F151" s="158">
        <f t="shared" si="18"/>
        <v>16.339066339066349</v>
      </c>
      <c r="G151" s="158">
        <f t="shared" si="18"/>
        <v>22.524386639077747</v>
      </c>
      <c r="H151" s="158">
        <f t="shared" si="18"/>
        <v>21</v>
      </c>
      <c r="I151" s="158">
        <f t="shared" si="18"/>
        <v>9.822263797942</v>
      </c>
      <c r="J151" s="158">
        <f t="shared" si="18"/>
        <v>22.393442622950815</v>
      </c>
      <c r="K151" s="158">
        <f t="shared" si="18"/>
        <v>4.58035477892507</v>
      </c>
      <c r="L151" s="158">
        <f t="shared" si="18"/>
        <v>9.0463048144740839</v>
      </c>
      <c r="M151" s="158">
        <f t="shared" si="18"/>
        <v>12.917271407837447</v>
      </c>
      <c r="N151" s="158">
        <f t="shared" si="18"/>
        <v>2.7484819431128074</v>
      </c>
      <c r="O151" s="159">
        <f t="shared" si="18"/>
        <v>20.784445189406625</v>
      </c>
      <c r="P151" s="160">
        <f t="shared" si="18"/>
        <v>14.483589280337242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-2200</v>
      </c>
      <c r="C153" s="47">
        <f t="shared" ref="C153:P153" si="19">IF(OR(C14=" --- ",C22=" --- ")," --- ",C14-C22)</f>
        <v>-226</v>
      </c>
      <c r="D153" s="47">
        <f t="shared" si="19"/>
        <v>-195</v>
      </c>
      <c r="E153" s="47">
        <f t="shared" si="19"/>
        <v>-437</v>
      </c>
      <c r="F153" s="47">
        <f t="shared" si="19"/>
        <v>-29</v>
      </c>
      <c r="G153" s="47">
        <f t="shared" si="19"/>
        <v>-383</v>
      </c>
      <c r="H153" s="47">
        <f t="shared" si="19"/>
        <v>10</v>
      </c>
      <c r="I153" s="47">
        <f t="shared" si="19"/>
        <v>0</v>
      </c>
      <c r="J153" s="47">
        <f t="shared" si="19"/>
        <v>-191</v>
      </c>
      <c r="K153" s="47">
        <f t="shared" si="19"/>
        <v>-89</v>
      </c>
      <c r="L153" s="47">
        <f t="shared" si="19"/>
        <v>155</v>
      </c>
      <c r="M153" s="47">
        <f t="shared" si="19"/>
        <v>214</v>
      </c>
      <c r="N153" s="47">
        <f t="shared" si="19"/>
        <v>63</v>
      </c>
      <c r="O153" s="163">
        <f t="shared" si="19"/>
        <v>-342</v>
      </c>
      <c r="P153" s="164">
        <f t="shared" si="19"/>
        <v>-261</v>
      </c>
    </row>
    <row r="154" spans="1:16" ht="30" customHeight="1" thickBot="1">
      <c r="A154" s="161" t="s">
        <v>226</v>
      </c>
      <c r="B154" s="165">
        <f>IF(OR(B22=" --- ",B30=" --- ")," --- ",B22-B30)</f>
        <v>877</v>
      </c>
      <c r="C154" s="166">
        <f t="shared" ref="C154:P154" si="20">IF(OR(C22=" --- ",C30=" --- ")," --- ",C22-C30)</f>
        <v>219</v>
      </c>
      <c r="D154" s="166">
        <f t="shared" si="20"/>
        <v>370</v>
      </c>
      <c r="E154" s="166">
        <f t="shared" si="20"/>
        <v>858</v>
      </c>
      <c r="F154" s="166">
        <f t="shared" si="20"/>
        <v>532</v>
      </c>
      <c r="G154" s="166">
        <f t="shared" si="20"/>
        <v>762</v>
      </c>
      <c r="H154" s="166">
        <f t="shared" si="20"/>
        <v>588</v>
      </c>
      <c r="I154" s="166">
        <f t="shared" si="20"/>
        <v>315</v>
      </c>
      <c r="J154" s="166">
        <f t="shared" si="20"/>
        <v>683</v>
      </c>
      <c r="K154" s="166">
        <f t="shared" si="20"/>
        <v>173</v>
      </c>
      <c r="L154" s="166">
        <f t="shared" si="20"/>
        <v>295</v>
      </c>
      <c r="M154" s="166">
        <f t="shared" si="20"/>
        <v>356</v>
      </c>
      <c r="N154" s="166">
        <f t="shared" si="20"/>
        <v>86</v>
      </c>
      <c r="O154" s="167">
        <f t="shared" si="20"/>
        <v>620</v>
      </c>
      <c r="P154" s="168">
        <f t="shared" si="20"/>
        <v>481</v>
      </c>
    </row>
    <row r="156" spans="1:16">
      <c r="P156" s="25" t="s">
        <v>287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59" priority="9" stopIfTrue="1">
      <formula>B9&gt;B17</formula>
    </cfRule>
    <cfRule type="expression" dxfId="158" priority="10" stopIfTrue="1">
      <formula>B9&lt;B17</formula>
    </cfRule>
  </conditionalFormatting>
  <conditionalFormatting sqref="C9:E9">
    <cfRule type="expression" dxfId="157" priority="7" stopIfTrue="1">
      <formula>C9&gt;C17</formula>
    </cfRule>
    <cfRule type="expression" dxfId="156" priority="8" stopIfTrue="1">
      <formula>C9&lt;C17</formula>
    </cfRule>
  </conditionalFormatting>
  <conditionalFormatting sqref="B10">
    <cfRule type="expression" dxfId="155" priority="5" stopIfTrue="1">
      <formula>B10&gt;B18</formula>
    </cfRule>
    <cfRule type="expression" dxfId="154" priority="6" stopIfTrue="1">
      <formula>B10&lt;B18</formula>
    </cfRule>
  </conditionalFormatting>
  <conditionalFormatting sqref="C9:O9">
    <cfRule type="expression" dxfId="153" priority="3" stopIfTrue="1">
      <formula>C9&gt;C17</formula>
    </cfRule>
    <cfRule type="expression" dxfId="152" priority="4" stopIfTrue="1">
      <formula>C9&lt;C17</formula>
    </cfRule>
  </conditionalFormatting>
  <conditionalFormatting sqref="C10:O10">
    <cfRule type="expression" dxfId="151" priority="1" stopIfTrue="1">
      <formula>C10&gt;C18</formula>
    </cfRule>
    <cfRule type="expression" dxfId="15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9" t="s">
        <v>291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92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13.5</v>
      </c>
      <c r="C9" s="50">
        <v>11.936495491963935</v>
      </c>
      <c r="D9" s="50">
        <v>11.9</v>
      </c>
      <c r="E9" s="50">
        <v>11.85</v>
      </c>
      <c r="F9" s="50">
        <v>12.52</v>
      </c>
      <c r="G9" s="50">
        <v>11.36</v>
      </c>
      <c r="H9" s="50">
        <v>10.906897601501917</v>
      </c>
      <c r="I9" s="50">
        <v>11.44</v>
      </c>
      <c r="J9" s="50">
        <v>11.2</v>
      </c>
      <c r="K9" s="50">
        <v>11.685</v>
      </c>
      <c r="L9" s="50">
        <v>11.564941199529596</v>
      </c>
      <c r="M9" s="50">
        <v>10.94</v>
      </c>
      <c r="N9" s="50">
        <v>10.8</v>
      </c>
      <c r="O9" s="131">
        <v>11.66</v>
      </c>
      <c r="P9" s="63">
        <f t="shared" ref="P9:P12" si="0">SUM(B9:O9)/COUNTIF(B9:O9,"&gt;0")</f>
        <v>11.661666735213961</v>
      </c>
    </row>
    <row r="10" spans="1:33" s="34" customFormat="1" ht="30" customHeight="1">
      <c r="A10" s="33" t="s">
        <v>17</v>
      </c>
      <c r="B10" s="74">
        <v>40.5</v>
      </c>
      <c r="C10" s="51">
        <v>50.296200000000006</v>
      </c>
      <c r="D10" s="51">
        <v>55.586500000000008</v>
      </c>
      <c r="E10" s="51">
        <v>42</v>
      </c>
      <c r="F10" s="51">
        <v>44.585000000000001</v>
      </c>
      <c r="G10" s="51">
        <v>41.77</v>
      </c>
      <c r="H10" s="51">
        <v>57.065735999999994</v>
      </c>
      <c r="I10" s="51">
        <v>49.71</v>
      </c>
      <c r="J10" s="51">
        <v>52</v>
      </c>
      <c r="K10" s="51">
        <v>43.29</v>
      </c>
      <c r="L10" s="51">
        <v>49.95</v>
      </c>
      <c r="M10" s="51">
        <v>54</v>
      </c>
      <c r="N10" s="51">
        <v>55</v>
      </c>
      <c r="O10" s="132">
        <v>53.1</v>
      </c>
      <c r="P10" s="56">
        <f t="shared" si="0"/>
        <v>49.203816857142861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23008</v>
      </c>
      <c r="C13" s="38">
        <f t="shared" ref="C13:O14" si="1">IF(C9=0," --- ",ROUND(12*(1/C9*C11),))</f>
        <v>26060</v>
      </c>
      <c r="D13" s="38">
        <f t="shared" si="1"/>
        <v>24385</v>
      </c>
      <c r="E13" s="38">
        <f t="shared" si="1"/>
        <v>25772</v>
      </c>
      <c r="F13" s="38">
        <f t="shared" si="1"/>
        <v>23291</v>
      </c>
      <c r="G13" s="38">
        <f t="shared" si="1"/>
        <v>25511</v>
      </c>
      <c r="H13" s="38">
        <f t="shared" si="1"/>
        <v>27407</v>
      </c>
      <c r="I13" s="38">
        <f t="shared" si="1"/>
        <v>25568</v>
      </c>
      <c r="J13" s="38">
        <f t="shared" si="1"/>
        <v>26313</v>
      </c>
      <c r="K13" s="38">
        <f>IF(K9=0," --- ",ROUND(12*(1/K9*K11)+Q38,))</f>
        <v>25542</v>
      </c>
      <c r="L13" s="38">
        <f t="shared" si="1"/>
        <v>25888</v>
      </c>
      <c r="M13" s="38">
        <f t="shared" si="1"/>
        <v>27185</v>
      </c>
      <c r="N13" s="38">
        <f t="shared" si="1"/>
        <v>26014</v>
      </c>
      <c r="O13" s="135">
        <f t="shared" si="1"/>
        <v>26716</v>
      </c>
      <c r="P13" s="136">
        <f>ROUND(SUM(B13:O13)/COUNTIF(B13:O13,"&gt;0"),)</f>
        <v>25619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4540</v>
      </c>
      <c r="C14" s="77">
        <f t="shared" si="1"/>
        <v>3493</v>
      </c>
      <c r="D14" s="77">
        <f t="shared" si="1"/>
        <v>3049</v>
      </c>
      <c r="E14" s="77">
        <f t="shared" si="1"/>
        <v>3934</v>
      </c>
      <c r="F14" s="77">
        <f t="shared" si="1"/>
        <v>3741</v>
      </c>
      <c r="G14" s="77">
        <f t="shared" si="1"/>
        <v>3762</v>
      </c>
      <c r="H14" s="77">
        <f t="shared" si="1"/>
        <v>3398</v>
      </c>
      <c r="I14" s="77">
        <f t="shared" si="1"/>
        <v>3522</v>
      </c>
      <c r="J14" s="77">
        <f t="shared" si="1"/>
        <v>3542</v>
      </c>
      <c r="K14" s="77">
        <f t="shared" si="1"/>
        <v>3861</v>
      </c>
      <c r="L14" s="77">
        <f t="shared" si="1"/>
        <v>3711</v>
      </c>
      <c r="M14" s="77">
        <f t="shared" si="1"/>
        <v>3326</v>
      </c>
      <c r="N14" s="77">
        <f t="shared" si="1"/>
        <v>3278</v>
      </c>
      <c r="O14" s="138">
        <f t="shared" si="1"/>
        <v>3261</v>
      </c>
      <c r="P14" s="136">
        <f>ROUND(SUM(B14:O14)/COUNTIF(B14:O14,"&gt;0"),)</f>
        <v>3601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27548</v>
      </c>
      <c r="C15" s="77">
        <f t="shared" ref="C15:P15" si="2">IF(C9=0," --- ",C13+C14)</f>
        <v>29553</v>
      </c>
      <c r="D15" s="77">
        <f t="shared" si="2"/>
        <v>27434</v>
      </c>
      <c r="E15" s="77">
        <f t="shared" si="2"/>
        <v>29706</v>
      </c>
      <c r="F15" s="77">
        <f t="shared" si="2"/>
        <v>27032</v>
      </c>
      <c r="G15" s="77">
        <f t="shared" si="2"/>
        <v>29273</v>
      </c>
      <c r="H15" s="77">
        <f t="shared" si="2"/>
        <v>30805</v>
      </c>
      <c r="I15" s="77">
        <f t="shared" si="2"/>
        <v>29090</v>
      </c>
      <c r="J15" s="77">
        <f t="shared" si="2"/>
        <v>29855</v>
      </c>
      <c r="K15" s="77">
        <f t="shared" si="2"/>
        <v>29403</v>
      </c>
      <c r="L15" s="77">
        <f t="shared" si="2"/>
        <v>29599</v>
      </c>
      <c r="M15" s="77">
        <f t="shared" si="2"/>
        <v>30511</v>
      </c>
      <c r="N15" s="77">
        <f t="shared" si="2"/>
        <v>29292</v>
      </c>
      <c r="O15" s="138">
        <f t="shared" si="2"/>
        <v>29977</v>
      </c>
      <c r="P15" s="136">
        <f t="shared" si="2"/>
        <v>29220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13.5</v>
      </c>
      <c r="C17" s="50">
        <v>11.936495491963935</v>
      </c>
      <c r="D17" s="50">
        <v>11.9</v>
      </c>
      <c r="E17" s="50">
        <v>11.85</v>
      </c>
      <c r="F17" s="50">
        <v>12.31</v>
      </c>
      <c r="G17" s="50">
        <v>11.36</v>
      </c>
      <c r="H17" s="50">
        <v>10.998971240500888</v>
      </c>
      <c r="I17" s="50">
        <v>11.44</v>
      </c>
      <c r="J17" s="50">
        <v>11.2</v>
      </c>
      <c r="K17" s="50">
        <v>11.685</v>
      </c>
      <c r="L17" s="50">
        <v>11.813014504116033</v>
      </c>
      <c r="M17" s="50">
        <v>10.94</v>
      </c>
      <c r="N17" s="50">
        <v>12.2</v>
      </c>
      <c r="O17" s="131">
        <v>11.66</v>
      </c>
      <c r="P17" s="143">
        <f t="shared" ref="P17:P20" si="3">SUM(B17:O17)/COUNTIF(B17:O17,"&gt;0")</f>
        <v>11.77096294547006</v>
      </c>
      <c r="R17" s="144"/>
      <c r="S17" s="144"/>
    </row>
    <row r="18" spans="1:23" s="34" customFormat="1" ht="30" customHeight="1">
      <c r="A18" s="33" t="s">
        <v>17</v>
      </c>
      <c r="B18" s="145">
        <v>40.5</v>
      </c>
      <c r="C18" s="51">
        <v>50.296200000000006</v>
      </c>
      <c r="D18" s="51">
        <v>55.586500000000008</v>
      </c>
      <c r="E18" s="51">
        <v>42</v>
      </c>
      <c r="F18" s="51">
        <v>44.9</v>
      </c>
      <c r="G18" s="51">
        <v>41.77</v>
      </c>
      <c r="H18" s="51">
        <v>57.065735999999994</v>
      </c>
      <c r="I18" s="51">
        <v>49.71</v>
      </c>
      <c r="J18" s="51">
        <v>52</v>
      </c>
      <c r="K18" s="51">
        <v>43.29</v>
      </c>
      <c r="L18" s="51">
        <v>48.97</v>
      </c>
      <c r="M18" s="51">
        <v>54</v>
      </c>
      <c r="N18" s="51">
        <v>52</v>
      </c>
      <c r="O18" s="132">
        <v>53.1</v>
      </c>
      <c r="P18" s="146">
        <f t="shared" si="3"/>
        <v>48.942031142857147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25115.428571428572</v>
      </c>
      <c r="R19" s="144"/>
      <c r="S19" s="144"/>
    </row>
    <row r="20" spans="1:23" s="82" customFormat="1" ht="30" customHeight="1" thickBot="1">
      <c r="A20" s="36" t="s">
        <v>18</v>
      </c>
      <c r="B20" s="149">
        <v>17079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15081.142857142857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23008</v>
      </c>
      <c r="C21" s="38">
        <f t="shared" ref="C21:O22" si="4">IF(C17=0," --- ",ROUND(12*(1/C17*C19),))</f>
        <v>26763</v>
      </c>
      <c r="D21" s="38">
        <f t="shared" si="4"/>
        <v>24385</v>
      </c>
      <c r="E21" s="38">
        <f t="shared" si="4"/>
        <v>25873</v>
      </c>
      <c r="F21" s="38">
        <f t="shared" si="4"/>
        <v>23786</v>
      </c>
      <c r="G21" s="38">
        <f t="shared" si="4"/>
        <v>25422</v>
      </c>
      <c r="H21" s="38">
        <f t="shared" si="4"/>
        <v>27788</v>
      </c>
      <c r="I21" s="38">
        <f t="shared" si="4"/>
        <v>26224</v>
      </c>
      <c r="J21" s="38">
        <f t="shared" si="4"/>
        <v>26638</v>
      </c>
      <c r="K21" s="38">
        <f t="shared" si="4"/>
        <v>25683</v>
      </c>
      <c r="L21" s="38">
        <f t="shared" si="4"/>
        <v>25585</v>
      </c>
      <c r="M21" s="38">
        <f t="shared" si="4"/>
        <v>28174</v>
      </c>
      <c r="N21" s="38">
        <f t="shared" si="4"/>
        <v>23311</v>
      </c>
      <c r="O21" s="135">
        <f t="shared" si="4"/>
        <v>26759</v>
      </c>
      <c r="P21" s="136">
        <f>ROUND(SUM(B21:O21)/COUNTIF(B21:O21,"&gt;0"),)</f>
        <v>25671</v>
      </c>
    </row>
    <row r="22" spans="1:23" s="82" customFormat="1" ht="30" customHeight="1" thickBot="1">
      <c r="A22" s="37" t="s">
        <v>209</v>
      </c>
      <c r="B22" s="77">
        <f>IF(B18=0," --- ",ROUND(12*(1/B18*B20),))</f>
        <v>5060</v>
      </c>
      <c r="C22" s="77">
        <f t="shared" si="4"/>
        <v>3719</v>
      </c>
      <c r="D22" s="77">
        <f t="shared" si="4"/>
        <v>3244</v>
      </c>
      <c r="E22" s="77">
        <f t="shared" si="4"/>
        <v>4371</v>
      </c>
      <c r="F22" s="77">
        <f t="shared" si="4"/>
        <v>3795</v>
      </c>
      <c r="G22" s="77">
        <f t="shared" si="4"/>
        <v>4145</v>
      </c>
      <c r="H22" s="77">
        <f t="shared" si="4"/>
        <v>3388</v>
      </c>
      <c r="I22" s="77">
        <f t="shared" si="4"/>
        <v>3522</v>
      </c>
      <c r="J22" s="77">
        <f t="shared" si="4"/>
        <v>3733</v>
      </c>
      <c r="K22" s="77">
        <f t="shared" si="4"/>
        <v>3950</v>
      </c>
      <c r="L22" s="77">
        <f t="shared" si="4"/>
        <v>3556</v>
      </c>
      <c r="M22" s="77">
        <f t="shared" si="4"/>
        <v>3112</v>
      </c>
      <c r="N22" s="77">
        <f t="shared" si="4"/>
        <v>3215</v>
      </c>
      <c r="O22" s="138">
        <f t="shared" si="4"/>
        <v>3603</v>
      </c>
      <c r="P22" s="136">
        <f>ROUND(SUM(B22:O22)/COUNTIF(B22:O22,"&gt;0"),)</f>
        <v>3744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28068</v>
      </c>
      <c r="C23" s="77">
        <f t="shared" si="5"/>
        <v>30482</v>
      </c>
      <c r="D23" s="77">
        <f t="shared" si="5"/>
        <v>27629</v>
      </c>
      <c r="E23" s="77">
        <f t="shared" si="5"/>
        <v>30244</v>
      </c>
      <c r="F23" s="77">
        <f t="shared" si="5"/>
        <v>27581</v>
      </c>
      <c r="G23" s="77">
        <f t="shared" si="5"/>
        <v>29567</v>
      </c>
      <c r="H23" s="77">
        <f t="shared" si="5"/>
        <v>31176</v>
      </c>
      <c r="I23" s="77">
        <f t="shared" si="5"/>
        <v>29746</v>
      </c>
      <c r="J23" s="77">
        <f t="shared" si="5"/>
        <v>30371</v>
      </c>
      <c r="K23" s="77">
        <f t="shared" si="5"/>
        <v>29633</v>
      </c>
      <c r="L23" s="77">
        <f t="shared" si="5"/>
        <v>29141</v>
      </c>
      <c r="M23" s="77">
        <f t="shared" si="5"/>
        <v>31286</v>
      </c>
      <c r="N23" s="77">
        <f t="shared" si="5"/>
        <v>26526</v>
      </c>
      <c r="O23" s="138">
        <f t="shared" si="5"/>
        <v>30362</v>
      </c>
      <c r="P23" s="136">
        <f t="shared" si="5"/>
        <v>29415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0</v>
      </c>
      <c r="C25" s="50">
        <v>11.760094080752646</v>
      </c>
      <c r="D25" s="50">
        <v>0</v>
      </c>
      <c r="E25" s="50">
        <v>11.85</v>
      </c>
      <c r="F25" s="50">
        <v>0</v>
      </c>
      <c r="G25" s="50">
        <v>11.36</v>
      </c>
      <c r="H25" s="50">
        <v>0</v>
      </c>
      <c r="I25" s="50">
        <v>11.44</v>
      </c>
      <c r="J25" s="50">
        <v>11.2</v>
      </c>
      <c r="K25" s="50">
        <v>11.651999999999999</v>
      </c>
      <c r="L25" s="50">
        <v>12.009898079184634</v>
      </c>
      <c r="M25" s="50">
        <v>0</v>
      </c>
      <c r="N25" s="50">
        <v>11.361720893767149</v>
      </c>
      <c r="O25" s="131">
        <v>11.32</v>
      </c>
      <c r="P25" s="143">
        <f t="shared" ref="P25:P28" si="6">SUM(B25:O25)/COUNTIF(B25:O25,"&gt;0")</f>
        <v>11.550412561522714</v>
      </c>
      <c r="R25" s="144"/>
      <c r="S25" s="144"/>
    </row>
    <row r="26" spans="1:23" s="34" customFormat="1" ht="30" customHeight="1">
      <c r="A26" s="33" t="s">
        <v>17</v>
      </c>
      <c r="B26" s="145">
        <v>0</v>
      </c>
      <c r="C26" s="51">
        <v>49.31</v>
      </c>
      <c r="D26" s="51">
        <v>0</v>
      </c>
      <c r="E26" s="51">
        <v>44</v>
      </c>
      <c r="F26" s="51">
        <v>0</v>
      </c>
      <c r="G26" s="51">
        <v>41.77</v>
      </c>
      <c r="H26" s="51">
        <v>0</v>
      </c>
      <c r="I26" s="51">
        <v>49.71</v>
      </c>
      <c r="J26" s="51">
        <v>52</v>
      </c>
      <c r="K26" s="51">
        <v>40.840000000000003</v>
      </c>
      <c r="L26" s="51">
        <v>48.97</v>
      </c>
      <c r="M26" s="51">
        <v>0</v>
      </c>
      <c r="N26" s="51">
        <v>45.5</v>
      </c>
      <c r="O26" s="132">
        <v>53.1</v>
      </c>
      <c r="P26" s="146">
        <f t="shared" si="6"/>
        <v>47.244444444444447</v>
      </c>
      <c r="R26" s="144"/>
      <c r="S26" s="144"/>
    </row>
    <row r="27" spans="1:23" s="44" customFormat="1" ht="30" customHeight="1">
      <c r="A27" s="35" t="s">
        <v>16</v>
      </c>
      <c r="B27" s="147">
        <v>0</v>
      </c>
      <c r="C27" s="52">
        <v>25126</v>
      </c>
      <c r="D27" s="52">
        <v>0</v>
      </c>
      <c r="E27" s="52">
        <v>24620</v>
      </c>
      <c r="F27" s="52">
        <v>0</v>
      </c>
      <c r="G27" s="52">
        <v>23177</v>
      </c>
      <c r="H27" s="52">
        <v>0</v>
      </c>
      <c r="I27" s="52">
        <v>24080</v>
      </c>
      <c r="J27" s="52">
        <v>24039</v>
      </c>
      <c r="K27" s="52">
        <v>23818</v>
      </c>
      <c r="L27" s="52">
        <v>23981</v>
      </c>
      <c r="M27" s="52">
        <v>0</v>
      </c>
      <c r="N27" s="52">
        <v>22600</v>
      </c>
      <c r="O27" s="133">
        <v>24760</v>
      </c>
      <c r="P27" s="148">
        <f t="shared" si="6"/>
        <v>24022.333333333332</v>
      </c>
      <c r="R27" s="144"/>
      <c r="S27" s="144"/>
    </row>
    <row r="28" spans="1:23" s="82" customFormat="1" ht="30" customHeight="1" thickBot="1">
      <c r="A28" s="36" t="s">
        <v>18</v>
      </c>
      <c r="B28" s="149">
        <v>0</v>
      </c>
      <c r="C28" s="53">
        <v>14382</v>
      </c>
      <c r="D28" s="53">
        <v>0</v>
      </c>
      <c r="E28" s="53">
        <v>12880</v>
      </c>
      <c r="F28" s="53">
        <v>0</v>
      </c>
      <c r="G28" s="53">
        <v>11776</v>
      </c>
      <c r="H28" s="53">
        <v>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0</v>
      </c>
      <c r="N28" s="53">
        <v>12308</v>
      </c>
      <c r="O28" s="134">
        <v>13200</v>
      </c>
      <c r="P28" s="150">
        <f t="shared" si="6"/>
        <v>13023.222222222223</v>
      </c>
      <c r="R28" s="144"/>
      <c r="S28" s="144"/>
    </row>
    <row r="29" spans="1:23" s="82" customFormat="1" ht="30" customHeight="1" thickBot="1">
      <c r="A29" s="37" t="s">
        <v>208</v>
      </c>
      <c r="B29" s="38" t="str">
        <f>IF(B25=0," --- ",ROUND(12*(1/B25*B27),))</f>
        <v xml:space="preserve"> --- </v>
      </c>
      <c r="C29" s="38">
        <f t="shared" ref="C29:O30" si="7">IF(C25=0," --- ",ROUND(12*(1/C25*C27),))</f>
        <v>25639</v>
      </c>
      <c r="D29" s="38" t="str">
        <f t="shared" si="7"/>
        <v xml:space="preserve"> --- </v>
      </c>
      <c r="E29" s="38">
        <f t="shared" si="7"/>
        <v>24932</v>
      </c>
      <c r="F29" s="38" t="str">
        <f t="shared" si="7"/>
        <v xml:space="preserve"> --- </v>
      </c>
      <c r="G29" s="38">
        <f t="shared" si="7"/>
        <v>24483</v>
      </c>
      <c r="H29" s="38" t="str">
        <f t="shared" si="7"/>
        <v xml:space="preserve"> --- </v>
      </c>
      <c r="I29" s="38">
        <f t="shared" si="7"/>
        <v>25259</v>
      </c>
      <c r="J29" s="38">
        <f t="shared" si="7"/>
        <v>25756</v>
      </c>
      <c r="K29" s="38">
        <f t="shared" si="7"/>
        <v>24529</v>
      </c>
      <c r="L29" s="38">
        <f t="shared" si="7"/>
        <v>23961</v>
      </c>
      <c r="M29" s="38" t="str">
        <f t="shared" si="7"/>
        <v xml:space="preserve"> --- </v>
      </c>
      <c r="N29" s="38">
        <f t="shared" si="7"/>
        <v>23870</v>
      </c>
      <c r="O29" s="135">
        <f t="shared" si="7"/>
        <v>26247</v>
      </c>
      <c r="P29" s="136">
        <f>ROUND(SUM(B29:O29)/COUNTIF(B29:O29,"&gt;0"),)</f>
        <v>24964</v>
      </c>
    </row>
    <row r="30" spans="1:23" s="82" customFormat="1" ht="30" customHeight="1" thickBot="1">
      <c r="A30" s="37" t="s">
        <v>209</v>
      </c>
      <c r="B30" s="77" t="str">
        <f>IF(B26=0," --- ",ROUND(12*(1/B26*B28),))</f>
        <v xml:space="preserve"> --- </v>
      </c>
      <c r="C30" s="77">
        <f t="shared" si="7"/>
        <v>3500</v>
      </c>
      <c r="D30" s="77" t="str">
        <f t="shared" si="7"/>
        <v xml:space="preserve"> --- </v>
      </c>
      <c r="E30" s="77">
        <f t="shared" si="7"/>
        <v>3513</v>
      </c>
      <c r="F30" s="77" t="str">
        <f t="shared" si="7"/>
        <v xml:space="preserve"> --- </v>
      </c>
      <c r="G30" s="77">
        <f t="shared" si="7"/>
        <v>3383</v>
      </c>
      <c r="H30" s="77" t="str">
        <f t="shared" si="7"/>
        <v xml:space="preserve"> --- </v>
      </c>
      <c r="I30" s="77">
        <f t="shared" si="7"/>
        <v>3207</v>
      </c>
      <c r="J30" s="77">
        <f t="shared" si="7"/>
        <v>3050</v>
      </c>
      <c r="K30" s="77">
        <f t="shared" si="7"/>
        <v>3777</v>
      </c>
      <c r="L30" s="77">
        <f t="shared" si="7"/>
        <v>3261</v>
      </c>
      <c r="M30" s="77" t="str">
        <f t="shared" si="7"/>
        <v xml:space="preserve"> --- </v>
      </c>
      <c r="N30" s="77">
        <f t="shared" si="7"/>
        <v>3246</v>
      </c>
      <c r="O30" s="138">
        <f t="shared" si="7"/>
        <v>2983</v>
      </c>
      <c r="P30" s="136">
        <f>ROUND(SUM(B30:O30)/COUNTIF(B30:O30,"&gt;0"),)</f>
        <v>3324</v>
      </c>
    </row>
    <row r="31" spans="1:23" s="44" customFormat="1" ht="30" customHeight="1" thickBot="1">
      <c r="A31" s="37" t="s">
        <v>210</v>
      </c>
      <c r="B31" s="77" t="str">
        <f t="shared" ref="B31:P31" si="8">IF(B25=0," --- ",B29+B30)</f>
        <v xml:space="preserve"> --- </v>
      </c>
      <c r="C31" s="77">
        <f t="shared" si="8"/>
        <v>29139</v>
      </c>
      <c r="D31" s="77" t="str">
        <f t="shared" si="8"/>
        <v xml:space="preserve"> --- </v>
      </c>
      <c r="E31" s="77">
        <f t="shared" si="8"/>
        <v>28445</v>
      </c>
      <c r="F31" s="77" t="str">
        <f t="shared" si="8"/>
        <v xml:space="preserve"> --- </v>
      </c>
      <c r="G31" s="77">
        <f t="shared" si="8"/>
        <v>27866</v>
      </c>
      <c r="H31" s="77" t="str">
        <f t="shared" si="8"/>
        <v xml:space="preserve"> --- </v>
      </c>
      <c r="I31" s="77">
        <f t="shared" si="8"/>
        <v>28466</v>
      </c>
      <c r="J31" s="77">
        <f t="shared" si="8"/>
        <v>28806</v>
      </c>
      <c r="K31" s="77">
        <f t="shared" si="8"/>
        <v>28306</v>
      </c>
      <c r="L31" s="77">
        <f t="shared" si="8"/>
        <v>27222</v>
      </c>
      <c r="M31" s="77" t="str">
        <f t="shared" si="8"/>
        <v xml:space="preserve"> --- </v>
      </c>
      <c r="N31" s="77">
        <f t="shared" si="8"/>
        <v>27116</v>
      </c>
      <c r="O31" s="138">
        <f t="shared" si="8"/>
        <v>29230</v>
      </c>
      <c r="P31" s="136">
        <f t="shared" si="8"/>
        <v>28288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-1.8526435798774514</v>
      </c>
      <c r="C33" s="46">
        <f t="shared" ref="C33:P33" si="9">IF(OR(C15=" --- ",C23=" --- ")," --- ",C15/C23*100-100)</f>
        <v>-3.047700282133718</v>
      </c>
      <c r="D33" s="46">
        <f t="shared" si="9"/>
        <v>-0.70578015852908038</v>
      </c>
      <c r="E33" s="46">
        <f t="shared" si="9"/>
        <v>-1.7788652294670015</v>
      </c>
      <c r="F33" s="46">
        <f t="shared" si="9"/>
        <v>-1.9905007070084508</v>
      </c>
      <c r="G33" s="46">
        <f t="shared" si="9"/>
        <v>-0.99435181114080251</v>
      </c>
      <c r="H33" s="46">
        <f t="shared" si="9"/>
        <v>-1.1900179625352791</v>
      </c>
      <c r="I33" s="46">
        <f t="shared" si="9"/>
        <v>-2.2053385329119948</v>
      </c>
      <c r="J33" s="46">
        <f t="shared" si="9"/>
        <v>-1.6989891672977535</v>
      </c>
      <c r="K33" s="46">
        <f t="shared" si="9"/>
        <v>-0.77616171160531167</v>
      </c>
      <c r="L33" s="46">
        <f t="shared" si="9"/>
        <v>1.5716687828145837</v>
      </c>
      <c r="M33" s="46">
        <f t="shared" si="9"/>
        <v>-2.4771463274308019</v>
      </c>
      <c r="N33" s="46">
        <f t="shared" si="9"/>
        <v>10.427505089346312</v>
      </c>
      <c r="O33" s="154">
        <f t="shared" si="9"/>
        <v>-1.2680324089322141</v>
      </c>
      <c r="P33" s="155">
        <f t="shared" si="9"/>
        <v>-0.66292707802141138</v>
      </c>
      <c r="Q33" s="156"/>
    </row>
    <row r="34" spans="1:17" s="40" customFormat="1" ht="30" customHeight="1" thickBot="1">
      <c r="A34" s="152" t="s">
        <v>141</v>
      </c>
      <c r="B34" s="157" t="str">
        <f>IF(OR(B23=" --- ",B31=" --- ")," --- ",B23/B31*100-100)</f>
        <v xml:space="preserve"> --- </v>
      </c>
      <c r="C34" s="158">
        <f t="shared" ref="C34:P34" si="10">IF(OR(C23=" --- ",C31=" --- ")," --- ",C23/C31*100-100)</f>
        <v>4.608943340540165</v>
      </c>
      <c r="D34" s="158" t="str">
        <f t="shared" si="10"/>
        <v xml:space="preserve"> --- </v>
      </c>
      <c r="E34" s="158">
        <f t="shared" si="10"/>
        <v>6.3244858498857468</v>
      </c>
      <c r="F34" s="158" t="str">
        <f t="shared" si="10"/>
        <v xml:space="preserve"> --- </v>
      </c>
      <c r="G34" s="158">
        <f t="shared" si="10"/>
        <v>6.1042130194502278</v>
      </c>
      <c r="H34" s="158" t="str">
        <f t="shared" si="10"/>
        <v xml:space="preserve"> --- </v>
      </c>
      <c r="I34" s="158">
        <f t="shared" si="10"/>
        <v>4.4965924260521319</v>
      </c>
      <c r="J34" s="158">
        <f t="shared" si="10"/>
        <v>5.4328959244601833</v>
      </c>
      <c r="K34" s="158">
        <f t="shared" si="10"/>
        <v>4.6880520031088935</v>
      </c>
      <c r="L34" s="158">
        <f t="shared" si="10"/>
        <v>7.0494453015943037</v>
      </c>
      <c r="M34" s="158" t="str">
        <f t="shared" si="10"/>
        <v xml:space="preserve"> --- </v>
      </c>
      <c r="N34" s="158">
        <f t="shared" si="10"/>
        <v>-2.1758371441215445</v>
      </c>
      <c r="O34" s="159">
        <f t="shared" si="10"/>
        <v>3.8727334929866686</v>
      </c>
      <c r="P34" s="160">
        <f t="shared" si="10"/>
        <v>3.9840214932126656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-520</v>
      </c>
      <c r="C36" s="47">
        <f t="shared" ref="C36:P36" si="11">IF(OR(C15=" --- ",C23=" --- ")," --- ",C15-C23)</f>
        <v>-929</v>
      </c>
      <c r="D36" s="47">
        <f t="shared" si="11"/>
        <v>-195</v>
      </c>
      <c r="E36" s="47">
        <f t="shared" si="11"/>
        <v>-538</v>
      </c>
      <c r="F36" s="47">
        <f t="shared" si="11"/>
        <v>-549</v>
      </c>
      <c r="G36" s="47">
        <f t="shared" si="11"/>
        <v>-294</v>
      </c>
      <c r="H36" s="47">
        <f t="shared" si="11"/>
        <v>-371</v>
      </c>
      <c r="I36" s="47">
        <f t="shared" si="11"/>
        <v>-656</v>
      </c>
      <c r="J36" s="47">
        <f t="shared" si="11"/>
        <v>-516</v>
      </c>
      <c r="K36" s="47">
        <f t="shared" si="11"/>
        <v>-230</v>
      </c>
      <c r="L36" s="47">
        <f t="shared" si="11"/>
        <v>458</v>
      </c>
      <c r="M36" s="47">
        <f t="shared" si="11"/>
        <v>-775</v>
      </c>
      <c r="N36" s="47">
        <f t="shared" si="11"/>
        <v>2766</v>
      </c>
      <c r="O36" s="163">
        <f t="shared" si="11"/>
        <v>-385</v>
      </c>
      <c r="P36" s="164">
        <f t="shared" si="11"/>
        <v>-195</v>
      </c>
    </row>
    <row r="37" spans="1:17" s="40" customFormat="1" ht="30" customHeight="1" thickBot="1">
      <c r="A37" s="161" t="s">
        <v>142</v>
      </c>
      <c r="B37" s="165" t="str">
        <f>IF(OR(B23=" --- ",B31=" --- ")," --- ",B23-B31)</f>
        <v xml:space="preserve"> --- </v>
      </c>
      <c r="C37" s="166">
        <f t="shared" ref="C37:P37" si="12">IF(OR(C23=" --- ",C31=" --- ")," --- ",C23-C31)</f>
        <v>1343</v>
      </c>
      <c r="D37" s="166" t="str">
        <f t="shared" si="12"/>
        <v xml:space="preserve"> --- </v>
      </c>
      <c r="E37" s="166">
        <f t="shared" si="12"/>
        <v>1799</v>
      </c>
      <c r="F37" s="166" t="str">
        <f t="shared" si="12"/>
        <v xml:space="preserve"> --- </v>
      </c>
      <c r="G37" s="166">
        <f t="shared" si="12"/>
        <v>1701</v>
      </c>
      <c r="H37" s="166" t="str">
        <f t="shared" si="12"/>
        <v xml:space="preserve"> --- </v>
      </c>
      <c r="I37" s="166">
        <f t="shared" si="12"/>
        <v>1280</v>
      </c>
      <c r="J37" s="166">
        <f t="shared" si="12"/>
        <v>1565</v>
      </c>
      <c r="K37" s="166">
        <f t="shared" si="12"/>
        <v>1327</v>
      </c>
      <c r="L37" s="166">
        <f t="shared" si="12"/>
        <v>1919</v>
      </c>
      <c r="M37" s="166" t="str">
        <f t="shared" si="12"/>
        <v xml:space="preserve"> --- </v>
      </c>
      <c r="N37" s="166">
        <f t="shared" si="12"/>
        <v>-590</v>
      </c>
      <c r="O37" s="167">
        <f t="shared" si="12"/>
        <v>1132</v>
      </c>
      <c r="P37" s="168">
        <f t="shared" si="12"/>
        <v>1127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93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295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-2.6267608265142144</v>
      </c>
      <c r="D97" s="46">
        <f t="shared" si="13"/>
        <v>0</v>
      </c>
      <c r="E97" s="46">
        <f t="shared" si="13"/>
        <v>-0.39036833764927792</v>
      </c>
      <c r="F97" s="46">
        <f t="shared" si="13"/>
        <v>-2.0810560834104024</v>
      </c>
      <c r="G97" s="46">
        <f t="shared" si="13"/>
        <v>0.35009047281882033</v>
      </c>
      <c r="H97" s="46">
        <f t="shared" si="13"/>
        <v>-1.3710954368792301</v>
      </c>
      <c r="I97" s="46">
        <f t="shared" si="13"/>
        <v>-2.5015253203172705</v>
      </c>
      <c r="J97" s="46">
        <f t="shared" si="13"/>
        <v>-1.2200615661836451</v>
      </c>
      <c r="K97" s="46">
        <f t="shared" si="13"/>
        <v>-0.54900128489661881</v>
      </c>
      <c r="L97" s="46">
        <f t="shared" si="13"/>
        <v>1.1842876685557826</v>
      </c>
      <c r="M97" s="46">
        <f t="shared" si="13"/>
        <v>-3.5103286718250928</v>
      </c>
      <c r="N97" s="46">
        <f t="shared" si="13"/>
        <v>11.59538415340397</v>
      </c>
      <c r="O97" s="154">
        <f t="shared" si="13"/>
        <v>-0.16069359841549158</v>
      </c>
      <c r="P97" s="155">
        <f t="shared" si="13"/>
        <v>-0.2025632036149716</v>
      </c>
    </row>
    <row r="98" spans="1:16" ht="30" customHeight="1" thickBot="1">
      <c r="A98" s="152" t="s">
        <v>217</v>
      </c>
      <c r="B98" s="157" t="str">
        <f>IF(OR(B21=" --- ",B29=" --- ")," --- ",B21/B29*100-100)</f>
        <v xml:space="preserve"> --- </v>
      </c>
      <c r="C98" s="158">
        <f t="shared" ref="C98:P98" si="14">IF(OR(C21=" --- ",C29=" --- ")," --- ",C21/C29*100-100)</f>
        <v>4.3839463317601997</v>
      </c>
      <c r="D98" s="158" t="str">
        <f t="shared" si="14"/>
        <v xml:space="preserve"> --- </v>
      </c>
      <c r="E98" s="158">
        <f t="shared" si="14"/>
        <v>3.7742660035295899</v>
      </c>
      <c r="F98" s="158" t="str">
        <f t="shared" si="14"/>
        <v xml:space="preserve"> --- </v>
      </c>
      <c r="G98" s="158">
        <f t="shared" si="14"/>
        <v>3.8353142997181777</v>
      </c>
      <c r="H98" s="158" t="str">
        <f t="shared" si="14"/>
        <v xml:space="preserve"> --- </v>
      </c>
      <c r="I98" s="158">
        <f t="shared" si="14"/>
        <v>3.8204204441981062</v>
      </c>
      <c r="J98" s="158">
        <f t="shared" si="14"/>
        <v>3.4244447895636085</v>
      </c>
      <c r="K98" s="158">
        <f t="shared" si="14"/>
        <v>4.7046353296098573</v>
      </c>
      <c r="L98" s="158">
        <f t="shared" si="14"/>
        <v>6.7776803973123094</v>
      </c>
      <c r="M98" s="158" t="str">
        <f t="shared" si="14"/>
        <v xml:space="preserve"> --- </v>
      </c>
      <c r="N98" s="158">
        <f t="shared" si="14"/>
        <v>-2.3418516966904122</v>
      </c>
      <c r="O98" s="159">
        <f t="shared" si="14"/>
        <v>1.9506991275193286</v>
      </c>
      <c r="P98" s="160">
        <f t="shared" si="14"/>
        <v>2.8320781925973364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-703</v>
      </c>
      <c r="D100" s="47">
        <f t="shared" si="15"/>
        <v>0</v>
      </c>
      <c r="E100" s="47">
        <f t="shared" si="15"/>
        <v>-101</v>
      </c>
      <c r="F100" s="47">
        <f t="shared" si="15"/>
        <v>-495</v>
      </c>
      <c r="G100" s="47">
        <f t="shared" si="15"/>
        <v>89</v>
      </c>
      <c r="H100" s="47">
        <f t="shared" si="15"/>
        <v>-381</v>
      </c>
      <c r="I100" s="47">
        <f t="shared" si="15"/>
        <v>-656</v>
      </c>
      <c r="J100" s="47">
        <f t="shared" si="15"/>
        <v>-325</v>
      </c>
      <c r="K100" s="47">
        <f t="shared" si="15"/>
        <v>-141</v>
      </c>
      <c r="L100" s="47">
        <f t="shared" si="15"/>
        <v>303</v>
      </c>
      <c r="M100" s="47">
        <f t="shared" si="15"/>
        <v>-989</v>
      </c>
      <c r="N100" s="47">
        <f t="shared" si="15"/>
        <v>2703</v>
      </c>
      <c r="O100" s="163">
        <f t="shared" si="15"/>
        <v>-43</v>
      </c>
      <c r="P100" s="164">
        <f t="shared" si="15"/>
        <v>-52</v>
      </c>
    </row>
    <row r="101" spans="1:16" ht="30" customHeight="1" thickBot="1">
      <c r="A101" s="161" t="s">
        <v>219</v>
      </c>
      <c r="B101" s="165" t="str">
        <f>IF(OR(B21=" --- ",B29=" --- ")," --- ",B21-B29)</f>
        <v xml:space="preserve"> --- </v>
      </c>
      <c r="C101" s="166">
        <f t="shared" ref="C101:P101" si="16">IF(OR(C21=" --- ",C29=" --- ")," --- ",C21-C29)</f>
        <v>1124</v>
      </c>
      <c r="D101" s="166" t="str">
        <f t="shared" si="16"/>
        <v xml:space="preserve"> --- </v>
      </c>
      <c r="E101" s="166">
        <f t="shared" si="16"/>
        <v>941</v>
      </c>
      <c r="F101" s="166" t="str">
        <f t="shared" si="16"/>
        <v xml:space="preserve"> --- </v>
      </c>
      <c r="G101" s="166">
        <f t="shared" si="16"/>
        <v>939</v>
      </c>
      <c r="H101" s="166" t="str">
        <f t="shared" si="16"/>
        <v xml:space="preserve"> --- </v>
      </c>
      <c r="I101" s="166">
        <f t="shared" si="16"/>
        <v>965</v>
      </c>
      <c r="J101" s="166">
        <f t="shared" si="16"/>
        <v>882</v>
      </c>
      <c r="K101" s="166">
        <f t="shared" si="16"/>
        <v>1154</v>
      </c>
      <c r="L101" s="166">
        <f t="shared" si="16"/>
        <v>1624</v>
      </c>
      <c r="M101" s="166" t="str">
        <f t="shared" si="16"/>
        <v xml:space="preserve"> --- </v>
      </c>
      <c r="N101" s="166">
        <f t="shared" si="16"/>
        <v>-559</v>
      </c>
      <c r="O101" s="167">
        <f t="shared" si="16"/>
        <v>512</v>
      </c>
      <c r="P101" s="168">
        <f t="shared" si="16"/>
        <v>707</v>
      </c>
    </row>
    <row r="103" spans="1:16">
      <c r="P103" s="25" t="s">
        <v>294</v>
      </c>
    </row>
    <row r="147" spans="1:16" ht="13.5" thickBot="1">
      <c r="P147" s="25" t="s">
        <v>293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-10.276679841897234</v>
      </c>
      <c r="C150" s="46">
        <f t="shared" ref="C150:P150" si="17">IF(OR(C14=" --- ",C22=" --- ")," --- ",C14/C22*100-100)</f>
        <v>-6.0769023931164412</v>
      </c>
      <c r="D150" s="46">
        <f t="shared" si="17"/>
        <v>-6.0110974106041937</v>
      </c>
      <c r="E150" s="46">
        <f t="shared" si="17"/>
        <v>-9.9977121940059419</v>
      </c>
      <c r="F150" s="46">
        <f t="shared" si="17"/>
        <v>-1.4229249011857803</v>
      </c>
      <c r="G150" s="46">
        <f t="shared" si="17"/>
        <v>-9.2400482509047066</v>
      </c>
      <c r="H150" s="46">
        <f t="shared" si="17"/>
        <v>0.29515938606847669</v>
      </c>
      <c r="I150" s="46">
        <f t="shared" si="17"/>
        <v>0</v>
      </c>
      <c r="J150" s="46">
        <f t="shared" si="17"/>
        <v>-5.1165282614519185</v>
      </c>
      <c r="K150" s="46">
        <f t="shared" si="17"/>
        <v>-2.2531645569620338</v>
      </c>
      <c r="L150" s="46">
        <f t="shared" si="17"/>
        <v>4.3588301462317247</v>
      </c>
      <c r="M150" s="46">
        <f t="shared" si="17"/>
        <v>6.8766066838046243</v>
      </c>
      <c r="N150" s="46">
        <f t="shared" si="17"/>
        <v>1.9595645412130693</v>
      </c>
      <c r="O150" s="154">
        <f t="shared" si="17"/>
        <v>-9.4920899250624586</v>
      </c>
      <c r="P150" s="155">
        <f t="shared" si="17"/>
        <v>-3.8194444444444429</v>
      </c>
    </row>
    <row r="151" spans="1:16" ht="30" customHeight="1" thickBot="1">
      <c r="A151" s="152" t="s">
        <v>224</v>
      </c>
      <c r="B151" s="157" t="str">
        <f>IF(OR(B22=" --- ",B30=" --- ")," --- ",B22/B30*100-100)</f>
        <v xml:space="preserve"> --- </v>
      </c>
      <c r="C151" s="158">
        <f t="shared" ref="C151:P151" si="18">IF(OR(C22=" --- ",C30=" --- ")," --- ",C22/C30*100-100)</f>
        <v>6.2571428571428527</v>
      </c>
      <c r="D151" s="158" t="str">
        <f t="shared" si="18"/>
        <v xml:space="preserve"> --- </v>
      </c>
      <c r="E151" s="158">
        <f t="shared" si="18"/>
        <v>24.423569598633648</v>
      </c>
      <c r="F151" s="158" t="str">
        <f t="shared" si="18"/>
        <v xml:space="preserve"> --- </v>
      </c>
      <c r="G151" s="158">
        <f t="shared" si="18"/>
        <v>22.524386639077747</v>
      </c>
      <c r="H151" s="158" t="str">
        <f t="shared" si="18"/>
        <v xml:space="preserve"> --- </v>
      </c>
      <c r="I151" s="158">
        <f t="shared" si="18"/>
        <v>9.822263797942</v>
      </c>
      <c r="J151" s="158">
        <f t="shared" si="18"/>
        <v>22.393442622950815</v>
      </c>
      <c r="K151" s="158">
        <f t="shared" si="18"/>
        <v>4.58035477892507</v>
      </c>
      <c r="L151" s="158">
        <f t="shared" si="18"/>
        <v>9.0463048144740839</v>
      </c>
      <c r="M151" s="158" t="str">
        <f t="shared" si="18"/>
        <v xml:space="preserve"> --- </v>
      </c>
      <c r="N151" s="158">
        <f t="shared" si="18"/>
        <v>-0.95502156500307933</v>
      </c>
      <c r="O151" s="159">
        <f t="shared" si="18"/>
        <v>20.784445189406625</v>
      </c>
      <c r="P151" s="160">
        <f t="shared" si="18"/>
        <v>12.63537906137185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-520</v>
      </c>
      <c r="C153" s="47">
        <f t="shared" ref="C153:P153" si="19">IF(OR(C14=" --- ",C22=" --- ")," --- ",C14-C22)</f>
        <v>-226</v>
      </c>
      <c r="D153" s="47">
        <f t="shared" si="19"/>
        <v>-195</v>
      </c>
      <c r="E153" s="47">
        <f t="shared" si="19"/>
        <v>-437</v>
      </c>
      <c r="F153" s="47">
        <f t="shared" si="19"/>
        <v>-54</v>
      </c>
      <c r="G153" s="47">
        <f t="shared" si="19"/>
        <v>-383</v>
      </c>
      <c r="H153" s="47">
        <f t="shared" si="19"/>
        <v>10</v>
      </c>
      <c r="I153" s="47">
        <f t="shared" si="19"/>
        <v>0</v>
      </c>
      <c r="J153" s="47">
        <f t="shared" si="19"/>
        <v>-191</v>
      </c>
      <c r="K153" s="47">
        <f t="shared" si="19"/>
        <v>-89</v>
      </c>
      <c r="L153" s="47">
        <f t="shared" si="19"/>
        <v>155</v>
      </c>
      <c r="M153" s="47">
        <f t="shared" si="19"/>
        <v>214</v>
      </c>
      <c r="N153" s="47">
        <f t="shared" si="19"/>
        <v>63</v>
      </c>
      <c r="O153" s="163">
        <f t="shared" si="19"/>
        <v>-342</v>
      </c>
      <c r="P153" s="164">
        <f t="shared" si="19"/>
        <v>-143</v>
      </c>
    </row>
    <row r="154" spans="1:16" ht="30" customHeight="1" thickBot="1">
      <c r="A154" s="161" t="s">
        <v>226</v>
      </c>
      <c r="B154" s="165" t="str">
        <f>IF(OR(B22=" --- ",B30=" --- ")," --- ",B22-B30)</f>
        <v xml:space="preserve"> --- </v>
      </c>
      <c r="C154" s="166">
        <f t="shared" ref="C154:P154" si="20">IF(OR(C22=" --- ",C30=" --- ")," --- ",C22-C30)</f>
        <v>219</v>
      </c>
      <c r="D154" s="166" t="str">
        <f t="shared" si="20"/>
        <v xml:space="preserve"> --- </v>
      </c>
      <c r="E154" s="166">
        <f t="shared" si="20"/>
        <v>858</v>
      </c>
      <c r="F154" s="166" t="str">
        <f t="shared" si="20"/>
        <v xml:space="preserve"> --- </v>
      </c>
      <c r="G154" s="166">
        <f t="shared" si="20"/>
        <v>762</v>
      </c>
      <c r="H154" s="166" t="str">
        <f t="shared" si="20"/>
        <v xml:space="preserve"> --- </v>
      </c>
      <c r="I154" s="166">
        <f t="shared" si="20"/>
        <v>315</v>
      </c>
      <c r="J154" s="166">
        <f t="shared" si="20"/>
        <v>683</v>
      </c>
      <c r="K154" s="166">
        <f t="shared" si="20"/>
        <v>173</v>
      </c>
      <c r="L154" s="166">
        <f t="shared" si="20"/>
        <v>295</v>
      </c>
      <c r="M154" s="166" t="str">
        <f t="shared" si="20"/>
        <v xml:space="preserve"> --- </v>
      </c>
      <c r="N154" s="166">
        <f t="shared" si="20"/>
        <v>-31</v>
      </c>
      <c r="O154" s="167">
        <f t="shared" si="20"/>
        <v>620</v>
      </c>
      <c r="P154" s="168">
        <f t="shared" si="20"/>
        <v>420</v>
      </c>
    </row>
    <row r="156" spans="1:16">
      <c r="P156" s="25" t="s">
        <v>292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49" priority="9" stopIfTrue="1">
      <formula>B9&gt;B17</formula>
    </cfRule>
    <cfRule type="expression" dxfId="148" priority="10" stopIfTrue="1">
      <formula>B9&lt;B17</formula>
    </cfRule>
  </conditionalFormatting>
  <conditionalFormatting sqref="C9:E9">
    <cfRule type="expression" dxfId="147" priority="7" stopIfTrue="1">
      <formula>C9&gt;C17</formula>
    </cfRule>
    <cfRule type="expression" dxfId="146" priority="8" stopIfTrue="1">
      <formula>C9&lt;C17</formula>
    </cfRule>
  </conditionalFormatting>
  <conditionalFormatting sqref="B10">
    <cfRule type="expression" dxfId="145" priority="5" stopIfTrue="1">
      <formula>B10&gt;B18</formula>
    </cfRule>
    <cfRule type="expression" dxfId="144" priority="6" stopIfTrue="1">
      <formula>B10&lt;B18</formula>
    </cfRule>
  </conditionalFormatting>
  <conditionalFormatting sqref="C9:O9">
    <cfRule type="expression" dxfId="143" priority="3" stopIfTrue="1">
      <formula>C9&gt;C17</formula>
    </cfRule>
    <cfRule type="expression" dxfId="142" priority="4" stopIfTrue="1">
      <formula>C9&lt;C17</formula>
    </cfRule>
  </conditionalFormatting>
  <conditionalFormatting sqref="C10:O10">
    <cfRule type="expression" dxfId="141" priority="1" stopIfTrue="1">
      <formula>C10&gt;C18</formula>
    </cfRule>
    <cfRule type="expression" dxfId="14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topLeftCell="A79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0" t="s">
        <v>296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129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12</v>
      </c>
      <c r="C9" s="50">
        <v>11.936495491963935</v>
      </c>
      <c r="D9" s="50">
        <v>11.9</v>
      </c>
      <c r="E9" s="50">
        <v>11.85</v>
      </c>
      <c r="F9" s="50">
        <v>12.64</v>
      </c>
      <c r="G9" s="50">
        <v>11.36</v>
      </c>
      <c r="H9" s="50">
        <v>11.939181807870717</v>
      </c>
      <c r="I9" s="50">
        <v>11.66</v>
      </c>
      <c r="J9" s="50">
        <v>11.2</v>
      </c>
      <c r="K9" s="50">
        <v>11.651999999999999</v>
      </c>
      <c r="L9" s="50">
        <v>11.635819286554291</v>
      </c>
      <c r="M9" s="50">
        <v>11.63</v>
      </c>
      <c r="N9" s="50">
        <v>12.5</v>
      </c>
      <c r="O9" s="131">
        <v>12.14</v>
      </c>
      <c r="P9" s="63">
        <f t="shared" ref="P9:P12" si="0">SUM(B9:O9)/COUNTIF(B9:O9,"&gt;0")</f>
        <v>11.860249756170637</v>
      </c>
    </row>
    <row r="10" spans="1:33" s="34" customFormat="1" ht="30" customHeight="1">
      <c r="A10" s="33" t="s">
        <v>17</v>
      </c>
      <c r="B10" s="74">
        <v>50</v>
      </c>
      <c r="C10" s="51">
        <v>50.296200000000006</v>
      </c>
      <c r="D10" s="51">
        <v>55.586500000000008</v>
      </c>
      <c r="E10" s="51">
        <v>42</v>
      </c>
      <c r="F10" s="51">
        <v>46.665000000000006</v>
      </c>
      <c r="G10" s="51">
        <v>41.77</v>
      </c>
      <c r="H10" s="51">
        <v>57.065735999999994</v>
      </c>
      <c r="I10" s="51">
        <v>49.71</v>
      </c>
      <c r="J10" s="51">
        <v>52</v>
      </c>
      <c r="K10" s="51">
        <v>43.29</v>
      </c>
      <c r="L10" s="51">
        <v>49.95</v>
      </c>
      <c r="M10" s="51">
        <v>54</v>
      </c>
      <c r="N10" s="51">
        <v>55</v>
      </c>
      <c r="O10" s="132">
        <v>53.1</v>
      </c>
      <c r="P10" s="56">
        <f t="shared" si="0"/>
        <v>50.030959714285714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25884</v>
      </c>
      <c r="C13" s="38">
        <f t="shared" ref="C13:O14" si="1">IF(C9=0," --- ",ROUND(12*(1/C9*C11),))</f>
        <v>26060</v>
      </c>
      <c r="D13" s="38">
        <f t="shared" si="1"/>
        <v>24385</v>
      </c>
      <c r="E13" s="38">
        <f t="shared" si="1"/>
        <v>25772</v>
      </c>
      <c r="F13" s="38">
        <f t="shared" si="1"/>
        <v>23070</v>
      </c>
      <c r="G13" s="38">
        <f t="shared" si="1"/>
        <v>25511</v>
      </c>
      <c r="H13" s="38">
        <f t="shared" si="1"/>
        <v>25037</v>
      </c>
      <c r="I13" s="38">
        <f t="shared" si="1"/>
        <v>25086</v>
      </c>
      <c r="J13" s="38">
        <f t="shared" si="1"/>
        <v>26313</v>
      </c>
      <c r="K13" s="38">
        <f>IF(K9=0," --- ",ROUND(12*(1/K9*K11)+Q38,))</f>
        <v>25614</v>
      </c>
      <c r="L13" s="38">
        <f t="shared" si="1"/>
        <v>25730</v>
      </c>
      <c r="M13" s="38">
        <f t="shared" si="1"/>
        <v>25572</v>
      </c>
      <c r="N13" s="38">
        <f t="shared" si="1"/>
        <v>22476</v>
      </c>
      <c r="O13" s="135">
        <f t="shared" si="1"/>
        <v>25660</v>
      </c>
      <c r="P13" s="136">
        <f>ROUND(SUM(B13:O13)/COUNTIF(B13:O13,"&gt;0"),)</f>
        <v>25155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3678</v>
      </c>
      <c r="C14" s="77">
        <f t="shared" si="1"/>
        <v>3493</v>
      </c>
      <c r="D14" s="77">
        <f t="shared" si="1"/>
        <v>3049</v>
      </c>
      <c r="E14" s="77">
        <f t="shared" si="1"/>
        <v>3934</v>
      </c>
      <c r="F14" s="77">
        <f t="shared" si="1"/>
        <v>3574</v>
      </c>
      <c r="G14" s="77">
        <f t="shared" si="1"/>
        <v>3762</v>
      </c>
      <c r="H14" s="77">
        <f t="shared" si="1"/>
        <v>3398</v>
      </c>
      <c r="I14" s="77">
        <f t="shared" si="1"/>
        <v>3522</v>
      </c>
      <c r="J14" s="77">
        <f t="shared" si="1"/>
        <v>3542</v>
      </c>
      <c r="K14" s="77">
        <f t="shared" si="1"/>
        <v>3861</v>
      </c>
      <c r="L14" s="77">
        <f t="shared" si="1"/>
        <v>3711</v>
      </c>
      <c r="M14" s="77">
        <f t="shared" si="1"/>
        <v>3326</v>
      </c>
      <c r="N14" s="77">
        <f t="shared" si="1"/>
        <v>3278</v>
      </c>
      <c r="O14" s="138">
        <f t="shared" si="1"/>
        <v>3261</v>
      </c>
      <c r="P14" s="136">
        <f>ROUND(SUM(B14:O14)/COUNTIF(B14:O14,"&gt;0"),)</f>
        <v>3528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29562</v>
      </c>
      <c r="C15" s="77">
        <f t="shared" ref="C15:P15" si="2">IF(C9=0," --- ",C13+C14)</f>
        <v>29553</v>
      </c>
      <c r="D15" s="77">
        <f t="shared" si="2"/>
        <v>27434</v>
      </c>
      <c r="E15" s="77">
        <f t="shared" si="2"/>
        <v>29706</v>
      </c>
      <c r="F15" s="77">
        <f t="shared" si="2"/>
        <v>26644</v>
      </c>
      <c r="G15" s="77">
        <f t="shared" si="2"/>
        <v>29273</v>
      </c>
      <c r="H15" s="77">
        <f t="shared" si="2"/>
        <v>28435</v>
      </c>
      <c r="I15" s="77">
        <f t="shared" si="2"/>
        <v>28608</v>
      </c>
      <c r="J15" s="77">
        <f t="shared" si="2"/>
        <v>29855</v>
      </c>
      <c r="K15" s="77">
        <f t="shared" si="2"/>
        <v>29475</v>
      </c>
      <c r="L15" s="77">
        <f t="shared" si="2"/>
        <v>29441</v>
      </c>
      <c r="M15" s="77">
        <f t="shared" si="2"/>
        <v>28898</v>
      </c>
      <c r="N15" s="77">
        <f t="shared" si="2"/>
        <v>25754</v>
      </c>
      <c r="O15" s="138">
        <f t="shared" si="2"/>
        <v>28921</v>
      </c>
      <c r="P15" s="136">
        <f t="shared" si="2"/>
        <v>28683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13.13</v>
      </c>
      <c r="C17" s="50">
        <v>11.936495491963935</v>
      </c>
      <c r="D17" s="50">
        <v>11.9</v>
      </c>
      <c r="E17" s="50">
        <v>11.85</v>
      </c>
      <c r="F17" s="50">
        <v>12.74</v>
      </c>
      <c r="G17" s="50">
        <v>11.36</v>
      </c>
      <c r="H17" s="50">
        <v>11.939181807870707</v>
      </c>
      <c r="I17" s="50">
        <v>11.66</v>
      </c>
      <c r="J17" s="50">
        <v>11.2</v>
      </c>
      <c r="K17" s="50">
        <v>11.651999999999999</v>
      </c>
      <c r="L17" s="50">
        <v>12.009898079184634</v>
      </c>
      <c r="M17" s="50">
        <v>11.63</v>
      </c>
      <c r="N17" s="50">
        <v>11.65</v>
      </c>
      <c r="O17" s="131">
        <v>12.14</v>
      </c>
      <c r="P17" s="143">
        <f t="shared" ref="P17:P20" si="3">SUM(B17:O17)/COUNTIF(B17:O17,"&gt;0")</f>
        <v>11.914112527072806</v>
      </c>
      <c r="R17" s="144"/>
      <c r="S17" s="144"/>
    </row>
    <row r="18" spans="1:23" s="34" customFormat="1" ht="30" customHeight="1">
      <c r="A18" s="33" t="s">
        <v>17</v>
      </c>
      <c r="B18" s="145">
        <v>35</v>
      </c>
      <c r="C18" s="51">
        <v>50.296200000000006</v>
      </c>
      <c r="D18" s="51">
        <v>55.586500000000008</v>
      </c>
      <c r="E18" s="51">
        <v>42</v>
      </c>
      <c r="F18" s="51">
        <v>46.84</v>
      </c>
      <c r="G18" s="51">
        <v>41.77</v>
      </c>
      <c r="H18" s="51">
        <v>57.065735999999994</v>
      </c>
      <c r="I18" s="51">
        <v>49.71</v>
      </c>
      <c r="J18" s="51">
        <v>52</v>
      </c>
      <c r="K18" s="51">
        <v>43.29</v>
      </c>
      <c r="L18" s="51">
        <v>48.97</v>
      </c>
      <c r="M18" s="51">
        <v>54</v>
      </c>
      <c r="N18" s="51">
        <v>52</v>
      </c>
      <c r="O18" s="132">
        <v>53.1</v>
      </c>
      <c r="P18" s="146">
        <f t="shared" si="3"/>
        <v>48.687745428571432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25115.428571428572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23656</v>
      </c>
      <c r="C21" s="38">
        <f t="shared" ref="C21:O22" si="4">IF(C17=0," --- ",ROUND(12*(1/C17*C19),))</f>
        <v>26763</v>
      </c>
      <c r="D21" s="38">
        <f t="shared" si="4"/>
        <v>24385</v>
      </c>
      <c r="E21" s="38">
        <f t="shared" si="4"/>
        <v>25873</v>
      </c>
      <c r="F21" s="38">
        <f t="shared" si="4"/>
        <v>22983</v>
      </c>
      <c r="G21" s="38">
        <f t="shared" si="4"/>
        <v>25422</v>
      </c>
      <c r="H21" s="38">
        <f t="shared" si="4"/>
        <v>25600</v>
      </c>
      <c r="I21" s="38">
        <f t="shared" si="4"/>
        <v>25729</v>
      </c>
      <c r="J21" s="38">
        <f t="shared" si="4"/>
        <v>26638</v>
      </c>
      <c r="K21" s="38">
        <f t="shared" si="4"/>
        <v>25756</v>
      </c>
      <c r="L21" s="38">
        <f t="shared" si="4"/>
        <v>25165</v>
      </c>
      <c r="M21" s="38">
        <f t="shared" si="4"/>
        <v>26502</v>
      </c>
      <c r="N21" s="38">
        <f t="shared" si="4"/>
        <v>24412</v>
      </c>
      <c r="O21" s="135">
        <f t="shared" si="4"/>
        <v>25701</v>
      </c>
      <c r="P21" s="136">
        <f>ROUND(SUM(B21:O21)/COUNTIF(B21:O21,"&gt;0"),)</f>
        <v>25328</v>
      </c>
    </row>
    <row r="22" spans="1:23" s="82" customFormat="1" ht="30" customHeight="1" thickBot="1">
      <c r="A22" s="37" t="s">
        <v>209</v>
      </c>
      <c r="B22" s="77">
        <f>IF(B18=0," --- ",ROUND(12*(1/B18*B20),))</f>
        <v>5878</v>
      </c>
      <c r="C22" s="77">
        <f t="shared" si="4"/>
        <v>3719</v>
      </c>
      <c r="D22" s="77">
        <f t="shared" si="4"/>
        <v>3244</v>
      </c>
      <c r="E22" s="77">
        <f t="shared" si="4"/>
        <v>4371</v>
      </c>
      <c r="F22" s="77">
        <f t="shared" si="4"/>
        <v>3638</v>
      </c>
      <c r="G22" s="77">
        <f t="shared" si="4"/>
        <v>4145</v>
      </c>
      <c r="H22" s="77">
        <f t="shared" si="4"/>
        <v>3388</v>
      </c>
      <c r="I22" s="77">
        <f t="shared" si="4"/>
        <v>3522</v>
      </c>
      <c r="J22" s="77">
        <f t="shared" si="4"/>
        <v>3733</v>
      </c>
      <c r="K22" s="77">
        <f t="shared" si="4"/>
        <v>3950</v>
      </c>
      <c r="L22" s="77">
        <f t="shared" si="4"/>
        <v>3556</v>
      </c>
      <c r="M22" s="77">
        <f t="shared" si="4"/>
        <v>3112</v>
      </c>
      <c r="N22" s="77">
        <f t="shared" si="4"/>
        <v>3215</v>
      </c>
      <c r="O22" s="138">
        <f t="shared" si="4"/>
        <v>3603</v>
      </c>
      <c r="P22" s="136">
        <f>ROUND(SUM(B22:O22)/COUNTIF(B22:O22,"&gt;0"),)</f>
        <v>3791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29534</v>
      </c>
      <c r="C23" s="77">
        <f t="shared" si="5"/>
        <v>30482</v>
      </c>
      <c r="D23" s="77">
        <f t="shared" si="5"/>
        <v>27629</v>
      </c>
      <c r="E23" s="77">
        <f t="shared" si="5"/>
        <v>30244</v>
      </c>
      <c r="F23" s="77">
        <f t="shared" si="5"/>
        <v>26621</v>
      </c>
      <c r="G23" s="77">
        <f t="shared" si="5"/>
        <v>29567</v>
      </c>
      <c r="H23" s="77">
        <f t="shared" si="5"/>
        <v>28988</v>
      </c>
      <c r="I23" s="77">
        <f t="shared" si="5"/>
        <v>29251</v>
      </c>
      <c r="J23" s="77">
        <f t="shared" si="5"/>
        <v>30371</v>
      </c>
      <c r="K23" s="77">
        <f t="shared" si="5"/>
        <v>29706</v>
      </c>
      <c r="L23" s="77">
        <f t="shared" si="5"/>
        <v>28721</v>
      </c>
      <c r="M23" s="77">
        <f t="shared" si="5"/>
        <v>29614</v>
      </c>
      <c r="N23" s="77">
        <f t="shared" si="5"/>
        <v>27627</v>
      </c>
      <c r="O23" s="138">
        <f t="shared" si="5"/>
        <v>29304</v>
      </c>
      <c r="P23" s="136">
        <f t="shared" si="5"/>
        <v>29119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0</v>
      </c>
      <c r="C25" s="50">
        <v>12.244897959183673</v>
      </c>
      <c r="D25" s="50">
        <v>0</v>
      </c>
      <c r="E25" s="50">
        <v>0</v>
      </c>
      <c r="F25" s="50">
        <v>0</v>
      </c>
      <c r="G25" s="50">
        <v>11.36</v>
      </c>
      <c r="H25" s="50">
        <v>0</v>
      </c>
      <c r="I25" s="50">
        <v>0</v>
      </c>
      <c r="J25" s="50">
        <v>11.2</v>
      </c>
      <c r="K25" s="50">
        <v>0</v>
      </c>
      <c r="L25" s="50">
        <v>12.009898079184634</v>
      </c>
      <c r="M25" s="50">
        <v>0</v>
      </c>
      <c r="N25" s="50">
        <v>11.361720893767149</v>
      </c>
      <c r="O25" s="131">
        <v>11.63</v>
      </c>
      <c r="P25" s="143">
        <f t="shared" ref="P25:P28" si="6">SUM(B25:O25)/COUNTIF(B25:O25,"&gt;0")</f>
        <v>11.634419488689245</v>
      </c>
      <c r="R25" s="144"/>
      <c r="S25" s="144"/>
    </row>
    <row r="26" spans="1:23" s="34" customFormat="1" ht="30" customHeight="1">
      <c r="A26" s="33" t="s">
        <v>17</v>
      </c>
      <c r="B26" s="145">
        <v>0</v>
      </c>
      <c r="C26" s="51">
        <v>49.31</v>
      </c>
      <c r="D26" s="51">
        <v>0</v>
      </c>
      <c r="E26" s="51">
        <v>0</v>
      </c>
      <c r="F26" s="51">
        <v>0</v>
      </c>
      <c r="G26" s="51">
        <v>41.77</v>
      </c>
      <c r="H26" s="51">
        <v>0</v>
      </c>
      <c r="I26" s="51">
        <v>0</v>
      </c>
      <c r="J26" s="51">
        <v>52</v>
      </c>
      <c r="K26" s="51">
        <v>0</v>
      </c>
      <c r="L26" s="51">
        <v>48.97</v>
      </c>
      <c r="M26" s="51">
        <v>0</v>
      </c>
      <c r="N26" s="51">
        <v>47.2</v>
      </c>
      <c r="O26" s="132">
        <v>53.1</v>
      </c>
      <c r="P26" s="146">
        <f t="shared" si="6"/>
        <v>48.725000000000001</v>
      </c>
      <c r="R26" s="144"/>
      <c r="S26" s="144"/>
    </row>
    <row r="27" spans="1:23" s="44" customFormat="1" ht="30" customHeight="1">
      <c r="A27" s="35" t="s">
        <v>16</v>
      </c>
      <c r="B27" s="147">
        <v>0</v>
      </c>
      <c r="C27" s="52">
        <v>25126</v>
      </c>
      <c r="D27" s="52">
        <v>0</v>
      </c>
      <c r="E27" s="52">
        <v>0</v>
      </c>
      <c r="F27" s="52">
        <v>0</v>
      </c>
      <c r="G27" s="52">
        <v>23177</v>
      </c>
      <c r="H27" s="52">
        <v>0</v>
      </c>
      <c r="I27" s="52">
        <v>0</v>
      </c>
      <c r="J27" s="52">
        <v>24039</v>
      </c>
      <c r="K27" s="52">
        <v>0</v>
      </c>
      <c r="L27" s="52">
        <v>23981</v>
      </c>
      <c r="M27" s="52">
        <v>0</v>
      </c>
      <c r="N27" s="52">
        <v>22600</v>
      </c>
      <c r="O27" s="133">
        <v>24760</v>
      </c>
      <c r="P27" s="148">
        <f t="shared" si="6"/>
        <v>23947.166666666668</v>
      </c>
      <c r="R27" s="144"/>
      <c r="S27" s="144"/>
    </row>
    <row r="28" spans="1:23" s="82" customFormat="1" ht="30" customHeight="1" thickBot="1">
      <c r="A28" s="36" t="s">
        <v>18</v>
      </c>
      <c r="B28" s="149">
        <v>0</v>
      </c>
      <c r="C28" s="53">
        <v>14382</v>
      </c>
      <c r="D28" s="53">
        <v>0</v>
      </c>
      <c r="E28" s="53">
        <v>0</v>
      </c>
      <c r="F28" s="53">
        <v>0</v>
      </c>
      <c r="G28" s="53">
        <v>11776</v>
      </c>
      <c r="H28" s="53">
        <v>0</v>
      </c>
      <c r="I28" s="53">
        <v>0</v>
      </c>
      <c r="J28" s="53">
        <v>13216</v>
      </c>
      <c r="K28" s="53">
        <v>0</v>
      </c>
      <c r="L28" s="53">
        <v>13306</v>
      </c>
      <c r="M28" s="53">
        <v>0</v>
      </c>
      <c r="N28" s="53">
        <v>12308</v>
      </c>
      <c r="O28" s="134">
        <v>13200</v>
      </c>
      <c r="P28" s="150">
        <f t="shared" si="6"/>
        <v>13031.333333333334</v>
      </c>
      <c r="R28" s="144"/>
      <c r="S28" s="144"/>
    </row>
    <row r="29" spans="1:23" s="82" customFormat="1" ht="30" customHeight="1" thickBot="1">
      <c r="A29" s="37" t="s">
        <v>208</v>
      </c>
      <c r="B29" s="38" t="str">
        <f>IF(B25=0," --- ",ROUND(12*(1/B25*B27),))</f>
        <v xml:space="preserve"> --- </v>
      </c>
      <c r="C29" s="38">
        <f t="shared" ref="C29:O30" si="7">IF(C25=0," --- ",ROUND(12*(1/C25*C27),))</f>
        <v>24623</v>
      </c>
      <c r="D29" s="38" t="str">
        <f t="shared" si="7"/>
        <v xml:space="preserve"> --- </v>
      </c>
      <c r="E29" s="38" t="str">
        <f t="shared" si="7"/>
        <v xml:space="preserve"> --- </v>
      </c>
      <c r="F29" s="38" t="str">
        <f t="shared" si="7"/>
        <v xml:space="preserve"> --- </v>
      </c>
      <c r="G29" s="38">
        <f t="shared" si="7"/>
        <v>24483</v>
      </c>
      <c r="H29" s="38" t="str">
        <f t="shared" si="7"/>
        <v xml:space="preserve"> --- </v>
      </c>
      <c r="I29" s="38" t="str">
        <f t="shared" si="7"/>
        <v xml:space="preserve"> --- </v>
      </c>
      <c r="J29" s="38">
        <f t="shared" si="7"/>
        <v>25756</v>
      </c>
      <c r="K29" s="38" t="str">
        <f t="shared" si="7"/>
        <v xml:space="preserve"> --- </v>
      </c>
      <c r="L29" s="38">
        <f t="shared" si="7"/>
        <v>23961</v>
      </c>
      <c r="M29" s="38" t="str">
        <f t="shared" si="7"/>
        <v xml:space="preserve"> --- </v>
      </c>
      <c r="N29" s="38">
        <f t="shared" si="7"/>
        <v>23870</v>
      </c>
      <c r="O29" s="135">
        <f t="shared" si="7"/>
        <v>25548</v>
      </c>
      <c r="P29" s="136">
        <f>ROUND(SUM(B29:O29)/COUNTIF(B29:O29,"&gt;0"),)</f>
        <v>24707</v>
      </c>
    </row>
    <row r="30" spans="1:23" s="82" customFormat="1" ht="30" customHeight="1" thickBot="1">
      <c r="A30" s="37" t="s">
        <v>209</v>
      </c>
      <c r="B30" s="77" t="str">
        <f>IF(B26=0," --- ",ROUND(12*(1/B26*B28),))</f>
        <v xml:space="preserve"> --- </v>
      </c>
      <c r="C30" s="77">
        <f t="shared" si="7"/>
        <v>3500</v>
      </c>
      <c r="D30" s="77" t="str">
        <f t="shared" si="7"/>
        <v xml:space="preserve"> --- </v>
      </c>
      <c r="E30" s="77" t="str">
        <f t="shared" si="7"/>
        <v xml:space="preserve"> --- </v>
      </c>
      <c r="F30" s="77" t="str">
        <f t="shared" si="7"/>
        <v xml:space="preserve"> --- </v>
      </c>
      <c r="G30" s="77">
        <f t="shared" si="7"/>
        <v>3383</v>
      </c>
      <c r="H30" s="77" t="str">
        <f t="shared" si="7"/>
        <v xml:space="preserve"> --- </v>
      </c>
      <c r="I30" s="77" t="str">
        <f t="shared" si="7"/>
        <v xml:space="preserve"> --- </v>
      </c>
      <c r="J30" s="77">
        <f t="shared" si="7"/>
        <v>3050</v>
      </c>
      <c r="K30" s="77" t="str">
        <f t="shared" si="7"/>
        <v xml:space="preserve"> --- </v>
      </c>
      <c r="L30" s="77">
        <f t="shared" si="7"/>
        <v>3261</v>
      </c>
      <c r="M30" s="77" t="str">
        <f t="shared" si="7"/>
        <v xml:space="preserve"> --- </v>
      </c>
      <c r="N30" s="77">
        <f t="shared" si="7"/>
        <v>3129</v>
      </c>
      <c r="O30" s="138">
        <f t="shared" si="7"/>
        <v>2983</v>
      </c>
      <c r="P30" s="136">
        <f>ROUND(SUM(B30:O30)/COUNTIF(B30:O30,"&gt;0"),)</f>
        <v>3218</v>
      </c>
    </row>
    <row r="31" spans="1:23" s="44" customFormat="1" ht="30" customHeight="1" thickBot="1">
      <c r="A31" s="37" t="s">
        <v>210</v>
      </c>
      <c r="B31" s="77" t="str">
        <f t="shared" ref="B31:P31" si="8">IF(B25=0," --- ",B29+B30)</f>
        <v xml:space="preserve"> --- </v>
      </c>
      <c r="C31" s="77">
        <f t="shared" si="8"/>
        <v>28123</v>
      </c>
      <c r="D31" s="77" t="str">
        <f t="shared" si="8"/>
        <v xml:space="preserve"> --- </v>
      </c>
      <c r="E31" s="77" t="str">
        <f t="shared" si="8"/>
        <v xml:space="preserve"> --- </v>
      </c>
      <c r="F31" s="77" t="str">
        <f t="shared" si="8"/>
        <v xml:space="preserve"> --- </v>
      </c>
      <c r="G31" s="77">
        <f t="shared" si="8"/>
        <v>27866</v>
      </c>
      <c r="H31" s="77" t="str">
        <f t="shared" si="8"/>
        <v xml:space="preserve"> --- </v>
      </c>
      <c r="I31" s="77" t="str">
        <f t="shared" si="8"/>
        <v xml:space="preserve"> --- </v>
      </c>
      <c r="J31" s="77">
        <f t="shared" si="8"/>
        <v>28806</v>
      </c>
      <c r="K31" s="77" t="str">
        <f t="shared" si="8"/>
        <v xml:space="preserve"> --- </v>
      </c>
      <c r="L31" s="77">
        <f t="shared" si="8"/>
        <v>27222</v>
      </c>
      <c r="M31" s="77" t="str">
        <f t="shared" si="8"/>
        <v xml:space="preserve"> --- </v>
      </c>
      <c r="N31" s="77">
        <f t="shared" si="8"/>
        <v>26999</v>
      </c>
      <c r="O31" s="138">
        <f t="shared" si="8"/>
        <v>28531</v>
      </c>
      <c r="P31" s="136">
        <f t="shared" si="8"/>
        <v>27925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9.4805986320849911E-2</v>
      </c>
      <c r="C33" s="46">
        <f t="shared" ref="C33:P33" si="9">IF(OR(C15=" --- ",C23=" --- ")," --- ",C15/C23*100-100)</f>
        <v>-3.047700282133718</v>
      </c>
      <c r="D33" s="46">
        <f t="shared" si="9"/>
        <v>-0.70578015852908038</v>
      </c>
      <c r="E33" s="46">
        <f t="shared" si="9"/>
        <v>-1.7788652294670015</v>
      </c>
      <c r="F33" s="46">
        <f t="shared" si="9"/>
        <v>8.6397956500519513E-2</v>
      </c>
      <c r="G33" s="46">
        <f t="shared" si="9"/>
        <v>-0.99435181114080251</v>
      </c>
      <c r="H33" s="46">
        <f t="shared" si="9"/>
        <v>-1.9076859390092409</v>
      </c>
      <c r="I33" s="46">
        <f t="shared" si="9"/>
        <v>-2.1982154456257916</v>
      </c>
      <c r="J33" s="46">
        <f t="shared" si="9"/>
        <v>-1.6989891672977535</v>
      </c>
      <c r="K33" s="46">
        <f t="shared" si="9"/>
        <v>-0.77762068269035467</v>
      </c>
      <c r="L33" s="46">
        <f t="shared" si="9"/>
        <v>2.5068765015145829</v>
      </c>
      <c r="M33" s="46">
        <f t="shared" si="9"/>
        <v>-2.4177753765111163</v>
      </c>
      <c r="N33" s="46">
        <f t="shared" si="9"/>
        <v>-6.779599666992425</v>
      </c>
      <c r="O33" s="154">
        <f t="shared" si="9"/>
        <v>-1.3069888069888123</v>
      </c>
      <c r="P33" s="155">
        <f t="shared" si="9"/>
        <v>-1.4973041656650281</v>
      </c>
      <c r="Q33" s="156"/>
    </row>
    <row r="34" spans="1:17" s="40" customFormat="1" ht="30" customHeight="1" thickBot="1">
      <c r="A34" s="152" t="s">
        <v>141</v>
      </c>
      <c r="B34" s="157" t="str">
        <f>IF(OR(B23=" --- ",B31=" --- ")," --- ",B23/B31*100-100)</f>
        <v xml:space="preserve"> --- </v>
      </c>
      <c r="C34" s="158">
        <f t="shared" ref="C34:P34" si="10">IF(OR(C23=" --- ",C31=" --- ")," --- ",C23/C31*100-100)</f>
        <v>8.3881520463677361</v>
      </c>
      <c r="D34" s="158" t="str">
        <f t="shared" si="10"/>
        <v xml:space="preserve"> --- </v>
      </c>
      <c r="E34" s="158" t="str">
        <f t="shared" si="10"/>
        <v xml:space="preserve"> --- </v>
      </c>
      <c r="F34" s="158" t="str">
        <f t="shared" si="10"/>
        <v xml:space="preserve"> --- </v>
      </c>
      <c r="G34" s="158">
        <f t="shared" si="10"/>
        <v>6.1042130194502278</v>
      </c>
      <c r="H34" s="158" t="str">
        <f t="shared" si="10"/>
        <v xml:space="preserve"> --- </v>
      </c>
      <c r="I34" s="158" t="str">
        <f t="shared" si="10"/>
        <v xml:space="preserve"> --- </v>
      </c>
      <c r="J34" s="158">
        <f t="shared" si="10"/>
        <v>5.4328959244601833</v>
      </c>
      <c r="K34" s="158" t="str">
        <f t="shared" si="10"/>
        <v xml:space="preserve"> --- </v>
      </c>
      <c r="L34" s="158">
        <f t="shared" si="10"/>
        <v>5.5065755638821372</v>
      </c>
      <c r="M34" s="158" t="str">
        <f t="shared" si="10"/>
        <v xml:space="preserve"> --- </v>
      </c>
      <c r="N34" s="158">
        <f t="shared" si="10"/>
        <v>2.3260120745212731</v>
      </c>
      <c r="O34" s="159">
        <f t="shared" si="10"/>
        <v>2.7093337071956825</v>
      </c>
      <c r="P34" s="160">
        <f t="shared" si="10"/>
        <v>4.2757385854968533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28</v>
      </c>
      <c r="C36" s="47">
        <f t="shared" ref="C36:P36" si="11">IF(OR(C15=" --- ",C23=" --- ")," --- ",C15-C23)</f>
        <v>-929</v>
      </c>
      <c r="D36" s="47">
        <f t="shared" si="11"/>
        <v>-195</v>
      </c>
      <c r="E36" s="47">
        <f t="shared" si="11"/>
        <v>-538</v>
      </c>
      <c r="F36" s="47">
        <f t="shared" si="11"/>
        <v>23</v>
      </c>
      <c r="G36" s="47">
        <f t="shared" si="11"/>
        <v>-294</v>
      </c>
      <c r="H36" s="47">
        <f t="shared" si="11"/>
        <v>-553</v>
      </c>
      <c r="I36" s="47">
        <f t="shared" si="11"/>
        <v>-643</v>
      </c>
      <c r="J36" s="47">
        <f t="shared" si="11"/>
        <v>-516</v>
      </c>
      <c r="K36" s="47">
        <f t="shared" si="11"/>
        <v>-231</v>
      </c>
      <c r="L36" s="47">
        <f t="shared" si="11"/>
        <v>720</v>
      </c>
      <c r="M36" s="47">
        <f t="shared" si="11"/>
        <v>-716</v>
      </c>
      <c r="N36" s="47">
        <f t="shared" si="11"/>
        <v>-1873</v>
      </c>
      <c r="O36" s="163">
        <f t="shared" si="11"/>
        <v>-383</v>
      </c>
      <c r="P36" s="164">
        <f t="shared" si="11"/>
        <v>-436</v>
      </c>
    </row>
    <row r="37" spans="1:17" s="40" customFormat="1" ht="30" customHeight="1" thickBot="1">
      <c r="A37" s="161" t="s">
        <v>142</v>
      </c>
      <c r="B37" s="165" t="str">
        <f>IF(OR(B23=" --- ",B31=" --- ")," --- ",B23-B31)</f>
        <v xml:space="preserve"> --- </v>
      </c>
      <c r="C37" s="166">
        <f t="shared" ref="C37:P37" si="12">IF(OR(C23=" --- ",C31=" --- ")," --- ",C23-C31)</f>
        <v>2359</v>
      </c>
      <c r="D37" s="166" t="str">
        <f t="shared" si="12"/>
        <v xml:space="preserve"> --- </v>
      </c>
      <c r="E37" s="166" t="str">
        <f t="shared" si="12"/>
        <v xml:space="preserve"> --- </v>
      </c>
      <c r="F37" s="166" t="str">
        <f t="shared" si="12"/>
        <v xml:space="preserve"> --- </v>
      </c>
      <c r="G37" s="166">
        <f t="shared" si="12"/>
        <v>1701</v>
      </c>
      <c r="H37" s="166" t="str">
        <f t="shared" si="12"/>
        <v xml:space="preserve"> --- </v>
      </c>
      <c r="I37" s="166" t="str">
        <f t="shared" si="12"/>
        <v xml:space="preserve"> --- </v>
      </c>
      <c r="J37" s="166">
        <f t="shared" si="12"/>
        <v>1565</v>
      </c>
      <c r="K37" s="166" t="str">
        <f t="shared" si="12"/>
        <v xml:space="preserve"> --- </v>
      </c>
      <c r="L37" s="166">
        <f t="shared" si="12"/>
        <v>1499</v>
      </c>
      <c r="M37" s="166" t="str">
        <f t="shared" si="12"/>
        <v xml:space="preserve"> --- </v>
      </c>
      <c r="N37" s="166">
        <f t="shared" si="12"/>
        <v>628</v>
      </c>
      <c r="O37" s="167">
        <f t="shared" si="12"/>
        <v>773</v>
      </c>
      <c r="P37" s="168">
        <f t="shared" si="12"/>
        <v>1194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130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300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9.418329387893138</v>
      </c>
      <c r="C97" s="46">
        <f t="shared" ref="C97:P97" si="13">IF(OR(C13=" --- ",C21=" --- ")," --- ",C13/C21*100-100)</f>
        <v>-2.6267608265142144</v>
      </c>
      <c r="D97" s="46">
        <f t="shared" si="13"/>
        <v>0</v>
      </c>
      <c r="E97" s="46">
        <f t="shared" si="13"/>
        <v>-0.39036833764927792</v>
      </c>
      <c r="F97" s="46">
        <f t="shared" si="13"/>
        <v>0.37854066048819845</v>
      </c>
      <c r="G97" s="46">
        <f t="shared" si="13"/>
        <v>0.35009047281882033</v>
      </c>
      <c r="H97" s="46">
        <f t="shared" si="13"/>
        <v>-2.19921875</v>
      </c>
      <c r="I97" s="46">
        <f t="shared" si="13"/>
        <v>-2.4991255004080983</v>
      </c>
      <c r="J97" s="46">
        <f t="shared" si="13"/>
        <v>-1.2200615661836451</v>
      </c>
      <c r="K97" s="46">
        <f t="shared" si="13"/>
        <v>-0.55132784593881468</v>
      </c>
      <c r="L97" s="46">
        <f t="shared" si="13"/>
        <v>2.2451818001192123</v>
      </c>
      <c r="M97" s="46">
        <f t="shared" si="13"/>
        <v>-3.5091691193117498</v>
      </c>
      <c r="N97" s="46">
        <f t="shared" si="13"/>
        <v>-7.9305259708340117</v>
      </c>
      <c r="O97" s="154">
        <f t="shared" si="13"/>
        <v>-0.1595268666588936</v>
      </c>
      <c r="P97" s="155">
        <f t="shared" si="13"/>
        <v>-0.68303853442830587</v>
      </c>
    </row>
    <row r="98" spans="1:16" ht="30" customHeight="1" thickBot="1">
      <c r="A98" s="152" t="s">
        <v>217</v>
      </c>
      <c r="B98" s="157" t="str">
        <f>IF(OR(B21=" --- ",B29=" --- ")," --- ",B21/B29*100-100)</f>
        <v xml:space="preserve"> --- </v>
      </c>
      <c r="C98" s="158">
        <f t="shared" ref="C98:P98" si="14">IF(OR(C21=" --- ",C29=" --- ")," --- ",C21/C29*100-100)</f>
        <v>8.6910612029403467</v>
      </c>
      <c r="D98" s="158" t="str">
        <f t="shared" si="14"/>
        <v xml:space="preserve"> --- </v>
      </c>
      <c r="E98" s="158" t="str">
        <f t="shared" si="14"/>
        <v xml:space="preserve"> --- </v>
      </c>
      <c r="F98" s="158" t="str">
        <f t="shared" si="14"/>
        <v xml:space="preserve"> --- </v>
      </c>
      <c r="G98" s="158">
        <f t="shared" si="14"/>
        <v>3.8353142997181777</v>
      </c>
      <c r="H98" s="158" t="str">
        <f t="shared" si="14"/>
        <v xml:space="preserve"> --- </v>
      </c>
      <c r="I98" s="158" t="str">
        <f t="shared" si="14"/>
        <v xml:space="preserve"> --- </v>
      </c>
      <c r="J98" s="158">
        <f t="shared" si="14"/>
        <v>3.4244447895636085</v>
      </c>
      <c r="K98" s="158" t="str">
        <f t="shared" si="14"/>
        <v xml:space="preserve"> --- </v>
      </c>
      <c r="L98" s="158">
        <f t="shared" si="14"/>
        <v>5.0248320186970545</v>
      </c>
      <c r="M98" s="158" t="str">
        <f t="shared" si="14"/>
        <v xml:space="preserve"> --- </v>
      </c>
      <c r="N98" s="158">
        <f t="shared" si="14"/>
        <v>2.2706325932132359</v>
      </c>
      <c r="O98" s="159">
        <f t="shared" si="14"/>
        <v>0.59887271019259458</v>
      </c>
      <c r="P98" s="160">
        <f t="shared" si="14"/>
        <v>2.5134577245315057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2228</v>
      </c>
      <c r="C100" s="47">
        <f t="shared" ref="C100:P100" si="15">IF(OR(C13=" --- ",C21=" --- ")," --- ",C13-C21)</f>
        <v>-703</v>
      </c>
      <c r="D100" s="47">
        <f t="shared" si="15"/>
        <v>0</v>
      </c>
      <c r="E100" s="47">
        <f t="shared" si="15"/>
        <v>-101</v>
      </c>
      <c r="F100" s="47">
        <f t="shared" si="15"/>
        <v>87</v>
      </c>
      <c r="G100" s="47">
        <f t="shared" si="15"/>
        <v>89</v>
      </c>
      <c r="H100" s="47">
        <f t="shared" si="15"/>
        <v>-563</v>
      </c>
      <c r="I100" s="47">
        <f t="shared" si="15"/>
        <v>-643</v>
      </c>
      <c r="J100" s="47">
        <f t="shared" si="15"/>
        <v>-325</v>
      </c>
      <c r="K100" s="47">
        <f t="shared" si="15"/>
        <v>-142</v>
      </c>
      <c r="L100" s="47">
        <f t="shared" si="15"/>
        <v>565</v>
      </c>
      <c r="M100" s="47">
        <f t="shared" si="15"/>
        <v>-930</v>
      </c>
      <c r="N100" s="47">
        <f t="shared" si="15"/>
        <v>-1936</v>
      </c>
      <c r="O100" s="163">
        <f t="shared" si="15"/>
        <v>-41</v>
      </c>
      <c r="P100" s="164">
        <f t="shared" si="15"/>
        <v>-173</v>
      </c>
    </row>
    <row r="101" spans="1:16" ht="30" customHeight="1" thickBot="1">
      <c r="A101" s="161" t="s">
        <v>219</v>
      </c>
      <c r="B101" s="165" t="str">
        <f>IF(OR(B21=" --- ",B29=" --- ")," --- ",B21-B29)</f>
        <v xml:space="preserve"> --- </v>
      </c>
      <c r="C101" s="166">
        <f t="shared" ref="C101:P101" si="16">IF(OR(C21=" --- ",C29=" --- ")," --- ",C21-C29)</f>
        <v>2140</v>
      </c>
      <c r="D101" s="166" t="str">
        <f t="shared" si="16"/>
        <v xml:space="preserve"> --- </v>
      </c>
      <c r="E101" s="166" t="str">
        <f t="shared" si="16"/>
        <v xml:space="preserve"> --- </v>
      </c>
      <c r="F101" s="166" t="str">
        <f t="shared" si="16"/>
        <v xml:space="preserve"> --- </v>
      </c>
      <c r="G101" s="166">
        <f t="shared" si="16"/>
        <v>939</v>
      </c>
      <c r="H101" s="166" t="str">
        <f t="shared" si="16"/>
        <v xml:space="preserve"> --- </v>
      </c>
      <c r="I101" s="166" t="str">
        <f t="shared" si="16"/>
        <v xml:space="preserve"> --- </v>
      </c>
      <c r="J101" s="166">
        <f t="shared" si="16"/>
        <v>882</v>
      </c>
      <c r="K101" s="166" t="str">
        <f t="shared" si="16"/>
        <v xml:space="preserve"> --- </v>
      </c>
      <c r="L101" s="166">
        <f t="shared" si="16"/>
        <v>1204</v>
      </c>
      <c r="M101" s="166" t="str">
        <f t="shared" si="16"/>
        <v xml:space="preserve"> --- </v>
      </c>
      <c r="N101" s="166">
        <f t="shared" si="16"/>
        <v>542</v>
      </c>
      <c r="O101" s="167">
        <f t="shared" si="16"/>
        <v>153</v>
      </c>
      <c r="P101" s="168">
        <f t="shared" si="16"/>
        <v>621</v>
      </c>
    </row>
    <row r="103" spans="1:16">
      <c r="P103" s="25" t="s">
        <v>299</v>
      </c>
    </row>
    <row r="147" spans="1:16" ht="13.5" thickBot="1">
      <c r="P147" s="25" t="s">
        <v>298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-37.427696495406607</v>
      </c>
      <c r="C150" s="46">
        <f t="shared" ref="C150:P150" si="17">IF(OR(C14=" --- ",C22=" --- ")," --- ",C14/C22*100-100)</f>
        <v>-6.0769023931164412</v>
      </c>
      <c r="D150" s="46">
        <f t="shared" si="17"/>
        <v>-6.0110974106041937</v>
      </c>
      <c r="E150" s="46">
        <f t="shared" si="17"/>
        <v>-9.9977121940059419</v>
      </c>
      <c r="F150" s="46">
        <f t="shared" si="17"/>
        <v>-1.7592083562396965</v>
      </c>
      <c r="G150" s="46">
        <f t="shared" si="17"/>
        <v>-9.2400482509047066</v>
      </c>
      <c r="H150" s="46">
        <f t="shared" si="17"/>
        <v>0.29515938606847669</v>
      </c>
      <c r="I150" s="46">
        <f t="shared" si="17"/>
        <v>0</v>
      </c>
      <c r="J150" s="46">
        <f t="shared" si="17"/>
        <v>-5.1165282614519185</v>
      </c>
      <c r="K150" s="46">
        <f t="shared" si="17"/>
        <v>-2.2531645569620338</v>
      </c>
      <c r="L150" s="46">
        <f t="shared" si="17"/>
        <v>4.3588301462317247</v>
      </c>
      <c r="M150" s="46">
        <f t="shared" si="17"/>
        <v>6.8766066838046243</v>
      </c>
      <c r="N150" s="46">
        <f t="shared" si="17"/>
        <v>1.9595645412130693</v>
      </c>
      <c r="O150" s="154">
        <f t="shared" si="17"/>
        <v>-9.4920899250624586</v>
      </c>
      <c r="P150" s="155">
        <f t="shared" si="17"/>
        <v>-6.9374835135848087</v>
      </c>
    </row>
    <row r="151" spans="1:16" ht="30" customHeight="1" thickBot="1">
      <c r="A151" s="152" t="s">
        <v>224</v>
      </c>
      <c r="B151" s="157" t="str">
        <f>IF(OR(B22=" --- ",B30=" --- ")," --- ",B22/B30*100-100)</f>
        <v xml:space="preserve"> --- </v>
      </c>
      <c r="C151" s="158">
        <f t="shared" ref="C151:P151" si="18">IF(OR(C22=" --- ",C30=" --- ")," --- ",C22/C30*100-100)</f>
        <v>6.2571428571428527</v>
      </c>
      <c r="D151" s="158" t="str">
        <f t="shared" si="18"/>
        <v xml:space="preserve"> --- </v>
      </c>
      <c r="E151" s="158" t="str">
        <f t="shared" si="18"/>
        <v xml:space="preserve"> --- </v>
      </c>
      <c r="F151" s="158" t="str">
        <f t="shared" si="18"/>
        <v xml:space="preserve"> --- </v>
      </c>
      <c r="G151" s="158">
        <f t="shared" si="18"/>
        <v>22.524386639077747</v>
      </c>
      <c r="H151" s="158" t="str">
        <f t="shared" si="18"/>
        <v xml:space="preserve"> --- </v>
      </c>
      <c r="I151" s="158" t="str">
        <f t="shared" si="18"/>
        <v xml:space="preserve"> --- </v>
      </c>
      <c r="J151" s="158">
        <f t="shared" si="18"/>
        <v>22.393442622950815</v>
      </c>
      <c r="K151" s="158" t="str">
        <f t="shared" si="18"/>
        <v xml:space="preserve"> --- </v>
      </c>
      <c r="L151" s="158">
        <f t="shared" si="18"/>
        <v>9.0463048144740839</v>
      </c>
      <c r="M151" s="158" t="str">
        <f t="shared" si="18"/>
        <v xml:space="preserve"> --- </v>
      </c>
      <c r="N151" s="158">
        <f t="shared" si="18"/>
        <v>2.7484819431128074</v>
      </c>
      <c r="O151" s="159">
        <f t="shared" si="18"/>
        <v>20.784445189406625</v>
      </c>
      <c r="P151" s="160">
        <f t="shared" si="18"/>
        <v>17.806090739589806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-2200</v>
      </c>
      <c r="C153" s="47">
        <f t="shared" ref="C153:P153" si="19">IF(OR(C14=" --- ",C22=" --- ")," --- ",C14-C22)</f>
        <v>-226</v>
      </c>
      <c r="D153" s="47">
        <f t="shared" si="19"/>
        <v>-195</v>
      </c>
      <c r="E153" s="47">
        <f t="shared" si="19"/>
        <v>-437</v>
      </c>
      <c r="F153" s="47">
        <f t="shared" si="19"/>
        <v>-64</v>
      </c>
      <c r="G153" s="47">
        <f t="shared" si="19"/>
        <v>-383</v>
      </c>
      <c r="H153" s="47">
        <f t="shared" si="19"/>
        <v>10</v>
      </c>
      <c r="I153" s="47">
        <f t="shared" si="19"/>
        <v>0</v>
      </c>
      <c r="J153" s="47">
        <f t="shared" si="19"/>
        <v>-191</v>
      </c>
      <c r="K153" s="47">
        <f t="shared" si="19"/>
        <v>-89</v>
      </c>
      <c r="L153" s="47">
        <f t="shared" si="19"/>
        <v>155</v>
      </c>
      <c r="M153" s="47">
        <f t="shared" si="19"/>
        <v>214</v>
      </c>
      <c r="N153" s="47">
        <f t="shared" si="19"/>
        <v>63</v>
      </c>
      <c r="O153" s="163">
        <f t="shared" si="19"/>
        <v>-342</v>
      </c>
      <c r="P153" s="164">
        <f t="shared" si="19"/>
        <v>-263</v>
      </c>
    </row>
    <row r="154" spans="1:16" ht="30" customHeight="1" thickBot="1">
      <c r="A154" s="161" t="s">
        <v>226</v>
      </c>
      <c r="B154" s="165" t="str">
        <f>IF(OR(B22=" --- ",B30=" --- ")," --- ",B22-B30)</f>
        <v xml:space="preserve"> --- </v>
      </c>
      <c r="C154" s="166">
        <f t="shared" ref="C154:P154" si="20">IF(OR(C22=" --- ",C30=" --- ")," --- ",C22-C30)</f>
        <v>219</v>
      </c>
      <c r="D154" s="166" t="str">
        <f t="shared" si="20"/>
        <v xml:space="preserve"> --- </v>
      </c>
      <c r="E154" s="166" t="str">
        <f t="shared" si="20"/>
        <v xml:space="preserve"> --- </v>
      </c>
      <c r="F154" s="166" t="str">
        <f t="shared" si="20"/>
        <v xml:space="preserve"> --- </v>
      </c>
      <c r="G154" s="166">
        <f t="shared" si="20"/>
        <v>762</v>
      </c>
      <c r="H154" s="166" t="str">
        <f t="shared" si="20"/>
        <v xml:space="preserve"> --- </v>
      </c>
      <c r="I154" s="166" t="str">
        <f t="shared" si="20"/>
        <v xml:space="preserve"> --- </v>
      </c>
      <c r="J154" s="166">
        <f t="shared" si="20"/>
        <v>683</v>
      </c>
      <c r="K154" s="166" t="str">
        <f t="shared" si="20"/>
        <v xml:space="preserve"> --- </v>
      </c>
      <c r="L154" s="166">
        <f t="shared" si="20"/>
        <v>295</v>
      </c>
      <c r="M154" s="166" t="str">
        <f t="shared" si="20"/>
        <v xml:space="preserve"> --- </v>
      </c>
      <c r="N154" s="166">
        <f t="shared" si="20"/>
        <v>86</v>
      </c>
      <c r="O154" s="167">
        <f t="shared" si="20"/>
        <v>620</v>
      </c>
      <c r="P154" s="168">
        <f t="shared" si="20"/>
        <v>573</v>
      </c>
    </row>
    <row r="156" spans="1:16">
      <c r="P156" s="25" t="s">
        <v>297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39" priority="9" stopIfTrue="1">
      <formula>B9&gt;B17</formula>
    </cfRule>
    <cfRule type="expression" dxfId="138" priority="10" stopIfTrue="1">
      <formula>B9&lt;B17</formula>
    </cfRule>
  </conditionalFormatting>
  <conditionalFormatting sqref="C9:E9">
    <cfRule type="expression" dxfId="137" priority="7" stopIfTrue="1">
      <formula>C9&gt;C17</formula>
    </cfRule>
    <cfRule type="expression" dxfId="136" priority="8" stopIfTrue="1">
      <formula>C9&lt;C17</formula>
    </cfRule>
  </conditionalFormatting>
  <conditionalFormatting sqref="B10">
    <cfRule type="expression" dxfId="135" priority="5" stopIfTrue="1">
      <formula>B10&gt;B18</formula>
    </cfRule>
    <cfRule type="expression" dxfId="134" priority="6" stopIfTrue="1">
      <formula>B10&lt;B18</formula>
    </cfRule>
  </conditionalFormatting>
  <conditionalFormatting sqref="C9:O9">
    <cfRule type="expression" dxfId="133" priority="3" stopIfTrue="1">
      <formula>C9&gt;C17</formula>
    </cfRule>
    <cfRule type="expression" dxfId="132" priority="4" stopIfTrue="1">
      <formula>C9&lt;C17</formula>
    </cfRule>
  </conditionalFormatting>
  <conditionalFormatting sqref="C10:O10">
    <cfRule type="expression" dxfId="131" priority="1" stopIfTrue="1">
      <formula>C10&gt;C18</formula>
    </cfRule>
    <cfRule type="expression" dxfId="13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5" t="s">
        <v>122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131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11.3</v>
      </c>
      <c r="C9" s="50">
        <v>12.428571428571427</v>
      </c>
      <c r="D9" s="50">
        <v>11.59</v>
      </c>
      <c r="E9" s="50">
        <v>12.27</v>
      </c>
      <c r="F9" s="50">
        <v>10.45</v>
      </c>
      <c r="G9" s="50">
        <v>11.42</v>
      </c>
      <c r="H9" s="50">
        <v>0</v>
      </c>
      <c r="I9" s="50">
        <v>11.44</v>
      </c>
      <c r="J9" s="50">
        <v>11.9</v>
      </c>
      <c r="K9" s="50">
        <v>12.074999999999999</v>
      </c>
      <c r="L9" s="50">
        <v>11.355035416666666</v>
      </c>
      <c r="M9" s="50">
        <v>12.1</v>
      </c>
      <c r="N9" s="50">
        <v>10.9</v>
      </c>
      <c r="O9" s="131">
        <v>11.05</v>
      </c>
      <c r="P9" s="63">
        <f t="shared" ref="P9:P12" si="0">SUM(B9:O9)/COUNTIF(B9:O9,"&gt;0")</f>
        <v>11.559892834249087</v>
      </c>
    </row>
    <row r="10" spans="1:33" s="34" customFormat="1" ht="30" customHeight="1">
      <c r="A10" s="33" t="s">
        <v>17</v>
      </c>
      <c r="B10" s="74">
        <v>34</v>
      </c>
      <c r="C10" s="51">
        <v>50.296200000000006</v>
      </c>
      <c r="D10" s="51">
        <v>53.039900000000003</v>
      </c>
      <c r="E10" s="51">
        <v>42</v>
      </c>
      <c r="F10" s="51">
        <v>41.085000000000001</v>
      </c>
      <c r="G10" s="51">
        <v>41.77</v>
      </c>
      <c r="H10" s="51">
        <v>0</v>
      </c>
      <c r="I10" s="51">
        <v>49.71</v>
      </c>
      <c r="J10" s="51">
        <v>52</v>
      </c>
      <c r="K10" s="51">
        <v>43.29</v>
      </c>
      <c r="L10" s="51">
        <v>49.95</v>
      </c>
      <c r="M10" s="51">
        <v>54</v>
      </c>
      <c r="N10" s="51">
        <v>55</v>
      </c>
      <c r="O10" s="132">
        <v>39.770000000000003</v>
      </c>
      <c r="P10" s="56">
        <f t="shared" si="0"/>
        <v>46.608546153846156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24819.253794868848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14506.874484725897</v>
      </c>
    </row>
    <row r="13" spans="1:33" s="44" customFormat="1" ht="30" customHeight="1" thickBot="1">
      <c r="A13" s="37" t="s">
        <v>208</v>
      </c>
      <c r="B13" s="38">
        <f>IF(B9=0," --- ",ROUND(12*(1/B9*B11),))</f>
        <v>27487</v>
      </c>
      <c r="C13" s="38">
        <f t="shared" ref="C13:O14" si="1">IF(C9=0," --- ",ROUND(12*(1/C9*C11),))</f>
        <v>25028</v>
      </c>
      <c r="D13" s="38">
        <f t="shared" si="1"/>
        <v>25037</v>
      </c>
      <c r="E13" s="38">
        <f t="shared" si="1"/>
        <v>24890</v>
      </c>
      <c r="F13" s="38">
        <f t="shared" si="1"/>
        <v>27904</v>
      </c>
      <c r="G13" s="38">
        <f t="shared" si="1"/>
        <v>25377</v>
      </c>
      <c r="H13" s="38" t="str">
        <f t="shared" si="1"/>
        <v xml:space="preserve"> --- </v>
      </c>
      <c r="I13" s="38">
        <f t="shared" si="1"/>
        <v>25568</v>
      </c>
      <c r="J13" s="38">
        <f t="shared" si="1"/>
        <v>24765</v>
      </c>
      <c r="K13" s="38">
        <f>IF(K9=0," --- ",ROUND(12*(1/K9*K11)+Q38,))</f>
        <v>24722</v>
      </c>
      <c r="L13" s="38">
        <f t="shared" si="1"/>
        <v>26366</v>
      </c>
      <c r="M13" s="38">
        <f t="shared" si="1"/>
        <v>24579</v>
      </c>
      <c r="N13" s="38">
        <f t="shared" si="1"/>
        <v>25776</v>
      </c>
      <c r="O13" s="135">
        <f t="shared" si="1"/>
        <v>28191</v>
      </c>
      <c r="P13" s="136">
        <f>ROUND(SUM(B13:O13)/COUNTIF(B13:O13,"&gt;0"),)</f>
        <v>25822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5408</v>
      </c>
      <c r="C14" s="77">
        <f t="shared" si="1"/>
        <v>3493</v>
      </c>
      <c r="D14" s="77">
        <f t="shared" si="1"/>
        <v>3196</v>
      </c>
      <c r="E14" s="77">
        <f t="shared" si="1"/>
        <v>3934</v>
      </c>
      <c r="F14" s="77">
        <f t="shared" si="1"/>
        <v>4060</v>
      </c>
      <c r="G14" s="77">
        <f t="shared" si="1"/>
        <v>3762</v>
      </c>
      <c r="H14" s="77" t="str">
        <f t="shared" si="1"/>
        <v xml:space="preserve"> --- </v>
      </c>
      <c r="I14" s="77">
        <f t="shared" si="1"/>
        <v>3522</v>
      </c>
      <c r="J14" s="77">
        <f t="shared" si="1"/>
        <v>3542</v>
      </c>
      <c r="K14" s="77">
        <f t="shared" si="1"/>
        <v>3861</v>
      </c>
      <c r="L14" s="77">
        <f t="shared" si="1"/>
        <v>3711</v>
      </c>
      <c r="M14" s="77">
        <f t="shared" si="1"/>
        <v>3326</v>
      </c>
      <c r="N14" s="77">
        <f t="shared" si="1"/>
        <v>3278</v>
      </c>
      <c r="O14" s="138">
        <f t="shared" si="1"/>
        <v>4353</v>
      </c>
      <c r="P14" s="136">
        <f>ROUND(SUM(B14:O14)/COUNTIF(B14:O14,"&gt;0"),)</f>
        <v>3804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32895</v>
      </c>
      <c r="C15" s="77">
        <f t="shared" ref="C15:P15" si="2">IF(C9=0," --- ",C13+C14)</f>
        <v>28521</v>
      </c>
      <c r="D15" s="77">
        <f t="shared" si="2"/>
        <v>28233</v>
      </c>
      <c r="E15" s="77">
        <f t="shared" si="2"/>
        <v>28824</v>
      </c>
      <c r="F15" s="77">
        <f t="shared" si="2"/>
        <v>31964</v>
      </c>
      <c r="G15" s="77">
        <f t="shared" si="2"/>
        <v>29139</v>
      </c>
      <c r="H15" s="77" t="str">
        <f t="shared" si="2"/>
        <v xml:space="preserve"> --- </v>
      </c>
      <c r="I15" s="77">
        <f t="shared" si="2"/>
        <v>29090</v>
      </c>
      <c r="J15" s="77">
        <f t="shared" si="2"/>
        <v>28307</v>
      </c>
      <c r="K15" s="77">
        <f t="shared" si="2"/>
        <v>28583</v>
      </c>
      <c r="L15" s="77">
        <f t="shared" si="2"/>
        <v>30077</v>
      </c>
      <c r="M15" s="77">
        <f t="shared" si="2"/>
        <v>27905</v>
      </c>
      <c r="N15" s="77">
        <f t="shared" si="2"/>
        <v>29054</v>
      </c>
      <c r="O15" s="138">
        <f t="shared" si="2"/>
        <v>32544</v>
      </c>
      <c r="P15" s="136">
        <f t="shared" si="2"/>
        <v>29626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11.3</v>
      </c>
      <c r="C17" s="50">
        <v>12.428571428571427</v>
      </c>
      <c r="D17" s="50">
        <v>11.59</v>
      </c>
      <c r="E17" s="50">
        <v>12.27</v>
      </c>
      <c r="F17" s="50">
        <v>10.34</v>
      </c>
      <c r="G17" s="50">
        <v>11.42</v>
      </c>
      <c r="H17" s="50">
        <v>0</v>
      </c>
      <c r="I17" s="50">
        <v>11.44</v>
      </c>
      <c r="J17" s="50">
        <v>11.9</v>
      </c>
      <c r="K17" s="50">
        <v>12.074999999999999</v>
      </c>
      <c r="L17" s="50">
        <v>12.250714583333334</v>
      </c>
      <c r="M17" s="50">
        <v>12.1</v>
      </c>
      <c r="N17" s="50">
        <v>11.31</v>
      </c>
      <c r="O17" s="131">
        <v>11.05</v>
      </c>
      <c r="P17" s="143">
        <f t="shared" ref="P17:P20" si="3">SUM(B17:O17)/COUNTIF(B17:O17,"&gt;0")</f>
        <v>11.651868154761907</v>
      </c>
      <c r="R17" s="144"/>
      <c r="S17" s="144"/>
    </row>
    <row r="18" spans="1:23" s="34" customFormat="1" ht="30" customHeight="1">
      <c r="A18" s="33" t="s">
        <v>17</v>
      </c>
      <c r="B18" s="145">
        <v>20.58</v>
      </c>
      <c r="C18" s="51">
        <v>50.296200000000006</v>
      </c>
      <c r="D18" s="51">
        <v>53.039900000000003</v>
      </c>
      <c r="E18" s="51">
        <v>42</v>
      </c>
      <c r="F18" s="51">
        <v>41.36</v>
      </c>
      <c r="G18" s="51">
        <v>41.77</v>
      </c>
      <c r="H18" s="51">
        <v>0</v>
      </c>
      <c r="I18" s="51">
        <v>49.71</v>
      </c>
      <c r="J18" s="51">
        <v>52</v>
      </c>
      <c r="K18" s="51">
        <v>43.29</v>
      </c>
      <c r="L18" s="51">
        <v>48.97</v>
      </c>
      <c r="M18" s="51">
        <v>54</v>
      </c>
      <c r="N18" s="51">
        <v>52</v>
      </c>
      <c r="O18" s="132">
        <v>53.1</v>
      </c>
      <c r="P18" s="146">
        <f t="shared" si="3"/>
        <v>46.316623076923079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25088.153846153848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15006.923076923076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27487</v>
      </c>
      <c r="C21" s="38">
        <f t="shared" ref="C21:O22" si="4">IF(C17=0," --- ",ROUND(12*(1/C17*C19),))</f>
        <v>25703</v>
      </c>
      <c r="D21" s="38">
        <f t="shared" si="4"/>
        <v>25037</v>
      </c>
      <c r="E21" s="38">
        <f t="shared" si="4"/>
        <v>24988</v>
      </c>
      <c r="F21" s="38">
        <f t="shared" si="4"/>
        <v>28317</v>
      </c>
      <c r="G21" s="38">
        <f t="shared" si="4"/>
        <v>25288</v>
      </c>
      <c r="H21" s="38" t="str">
        <f t="shared" si="4"/>
        <v xml:space="preserve"> --- </v>
      </c>
      <c r="I21" s="38">
        <f t="shared" si="4"/>
        <v>26224</v>
      </c>
      <c r="J21" s="38">
        <f t="shared" si="4"/>
        <v>25071</v>
      </c>
      <c r="K21" s="38">
        <f t="shared" si="4"/>
        <v>24854</v>
      </c>
      <c r="L21" s="38">
        <f t="shared" si="4"/>
        <v>24671</v>
      </c>
      <c r="M21" s="38">
        <f t="shared" si="4"/>
        <v>25473</v>
      </c>
      <c r="N21" s="38">
        <f t="shared" si="4"/>
        <v>25146</v>
      </c>
      <c r="O21" s="135">
        <f t="shared" si="4"/>
        <v>28236</v>
      </c>
      <c r="P21" s="136">
        <f>ROUND(SUM(B21:O21)/COUNTIF(B21:O21,"&gt;0"),)</f>
        <v>25884</v>
      </c>
    </row>
    <row r="22" spans="1:23" s="82" customFormat="1" ht="30" customHeight="1" thickBot="1">
      <c r="A22" s="37" t="s">
        <v>209</v>
      </c>
      <c r="B22" s="77">
        <f>IF(B18=0," --- ",ROUND(12*(1/B18*B20),))</f>
        <v>9996</v>
      </c>
      <c r="C22" s="77">
        <f t="shared" si="4"/>
        <v>3719</v>
      </c>
      <c r="D22" s="77">
        <f t="shared" si="4"/>
        <v>3400</v>
      </c>
      <c r="E22" s="77">
        <f t="shared" si="4"/>
        <v>4371</v>
      </c>
      <c r="F22" s="77">
        <f t="shared" si="4"/>
        <v>4120</v>
      </c>
      <c r="G22" s="77">
        <f t="shared" si="4"/>
        <v>4145</v>
      </c>
      <c r="H22" s="77" t="str">
        <f t="shared" si="4"/>
        <v xml:space="preserve"> --- </v>
      </c>
      <c r="I22" s="77">
        <f t="shared" si="4"/>
        <v>3522</v>
      </c>
      <c r="J22" s="77">
        <f t="shared" si="4"/>
        <v>3733</v>
      </c>
      <c r="K22" s="77">
        <f t="shared" si="4"/>
        <v>3950</v>
      </c>
      <c r="L22" s="77">
        <f t="shared" si="4"/>
        <v>3556</v>
      </c>
      <c r="M22" s="77">
        <f t="shared" si="4"/>
        <v>3112</v>
      </c>
      <c r="N22" s="77">
        <f t="shared" si="4"/>
        <v>3215</v>
      </c>
      <c r="O22" s="138">
        <f t="shared" si="4"/>
        <v>3603</v>
      </c>
      <c r="P22" s="136">
        <f>ROUND(SUM(B22:O22)/COUNTIF(B22:O22,"&gt;0"),)</f>
        <v>4188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37483</v>
      </c>
      <c r="C23" s="77">
        <f t="shared" si="5"/>
        <v>29422</v>
      </c>
      <c r="D23" s="77">
        <f t="shared" si="5"/>
        <v>28437</v>
      </c>
      <c r="E23" s="77">
        <f t="shared" si="5"/>
        <v>29359</v>
      </c>
      <c r="F23" s="77">
        <f t="shared" si="5"/>
        <v>32437</v>
      </c>
      <c r="G23" s="77">
        <f t="shared" si="5"/>
        <v>29433</v>
      </c>
      <c r="H23" s="77" t="str">
        <f t="shared" si="5"/>
        <v xml:space="preserve"> --- </v>
      </c>
      <c r="I23" s="77">
        <f t="shared" si="5"/>
        <v>29746</v>
      </c>
      <c r="J23" s="77">
        <f t="shared" si="5"/>
        <v>28804</v>
      </c>
      <c r="K23" s="77">
        <f t="shared" si="5"/>
        <v>28804</v>
      </c>
      <c r="L23" s="77">
        <f t="shared" si="5"/>
        <v>28227</v>
      </c>
      <c r="M23" s="77">
        <f t="shared" si="5"/>
        <v>28585</v>
      </c>
      <c r="N23" s="77">
        <f t="shared" si="5"/>
        <v>28361</v>
      </c>
      <c r="O23" s="138">
        <f t="shared" si="5"/>
        <v>31839</v>
      </c>
      <c r="P23" s="136">
        <f t="shared" si="5"/>
        <v>30072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11.9</v>
      </c>
      <c r="C25" s="50">
        <v>12.244897959183673</v>
      </c>
      <c r="D25" s="50">
        <v>12.1</v>
      </c>
      <c r="E25" s="50">
        <v>12.27</v>
      </c>
      <c r="F25" s="50">
        <v>11.2</v>
      </c>
      <c r="G25" s="50">
        <v>11.42</v>
      </c>
      <c r="H25" s="50">
        <v>0</v>
      </c>
      <c r="I25" s="50">
        <v>11.44</v>
      </c>
      <c r="J25" s="50">
        <v>11.9</v>
      </c>
      <c r="K25" s="50">
        <v>12.074999999999999</v>
      </c>
      <c r="L25" s="50">
        <v>12.250714583333334</v>
      </c>
      <c r="M25" s="50">
        <v>12.1</v>
      </c>
      <c r="N25" s="50">
        <v>11.71</v>
      </c>
      <c r="O25" s="131">
        <v>11.05</v>
      </c>
      <c r="P25" s="143">
        <f t="shared" ref="P25:P28" si="6">SUM(B25:O25)/COUNTIF(B25:O25,"&gt;0")</f>
        <v>11.820047118655157</v>
      </c>
      <c r="R25" s="144"/>
      <c r="S25" s="144"/>
    </row>
    <row r="26" spans="1:23" s="34" customFormat="1" ht="30" customHeight="1">
      <c r="A26" s="33" t="s">
        <v>17</v>
      </c>
      <c r="B26" s="145">
        <v>22.58</v>
      </c>
      <c r="C26" s="51">
        <v>49.31</v>
      </c>
      <c r="D26" s="51">
        <v>51.75</v>
      </c>
      <c r="E26" s="51">
        <v>44</v>
      </c>
      <c r="F26" s="51">
        <v>43.54</v>
      </c>
      <c r="G26" s="51">
        <v>41.77</v>
      </c>
      <c r="H26" s="51">
        <v>0</v>
      </c>
      <c r="I26" s="51">
        <v>49.71</v>
      </c>
      <c r="J26" s="51">
        <v>52</v>
      </c>
      <c r="K26" s="51">
        <v>40.840000000000003</v>
      </c>
      <c r="L26" s="51">
        <v>48.97</v>
      </c>
      <c r="M26" s="51">
        <v>54</v>
      </c>
      <c r="N26" s="51">
        <v>47.2</v>
      </c>
      <c r="O26" s="132">
        <v>53.1</v>
      </c>
      <c r="P26" s="146">
        <f t="shared" si="6"/>
        <v>46.05923076923078</v>
      </c>
      <c r="R26" s="144"/>
      <c r="S26" s="144"/>
    </row>
    <row r="27" spans="1:23" s="44" customFormat="1" ht="30" customHeight="1">
      <c r="A27" s="35" t="s">
        <v>16</v>
      </c>
      <c r="B27" s="147">
        <v>25229.53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0</v>
      </c>
      <c r="I27" s="52">
        <v>24080</v>
      </c>
      <c r="J27" s="52">
        <v>24039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24042.27153846154</v>
      </c>
      <c r="R27" s="144"/>
      <c r="S27" s="144"/>
    </row>
    <row r="28" spans="1:23" s="82" customFormat="1" ht="30" customHeight="1" thickBot="1">
      <c r="A28" s="36" t="s">
        <v>18</v>
      </c>
      <c r="B28" s="149">
        <v>15908.225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13151.478846153846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25442</v>
      </c>
      <c r="C29" s="38">
        <f t="shared" ref="C29:O30" si="7">IF(C25=0," --- ",ROUND(12*(1/C25*C27),))</f>
        <v>24623</v>
      </c>
      <c r="D29" s="38">
        <f t="shared" si="7"/>
        <v>23027</v>
      </c>
      <c r="E29" s="38">
        <f t="shared" si="7"/>
        <v>24078</v>
      </c>
      <c r="F29" s="38">
        <f t="shared" si="7"/>
        <v>25125</v>
      </c>
      <c r="G29" s="38">
        <f t="shared" si="7"/>
        <v>24354</v>
      </c>
      <c r="H29" s="38" t="str">
        <f t="shared" si="7"/>
        <v xml:space="preserve"> --- </v>
      </c>
      <c r="I29" s="38">
        <f t="shared" si="7"/>
        <v>25259</v>
      </c>
      <c r="J29" s="38">
        <f t="shared" si="7"/>
        <v>24241</v>
      </c>
      <c r="K29" s="38">
        <f t="shared" si="7"/>
        <v>23670</v>
      </c>
      <c r="L29" s="38">
        <f t="shared" si="7"/>
        <v>23490</v>
      </c>
      <c r="M29" s="38">
        <f t="shared" si="7"/>
        <v>24248</v>
      </c>
      <c r="N29" s="38">
        <f t="shared" si="7"/>
        <v>23160</v>
      </c>
      <c r="O29" s="135">
        <f t="shared" si="7"/>
        <v>26889</v>
      </c>
      <c r="P29" s="136">
        <f>ROUND(SUM(B29:O29)/COUNTIF(B29:O29,"&gt;0"),)</f>
        <v>24431</v>
      </c>
    </row>
    <row r="30" spans="1:23" s="82" customFormat="1" ht="30" customHeight="1" thickBot="1">
      <c r="A30" s="37" t="s">
        <v>209</v>
      </c>
      <c r="B30" s="77">
        <f>IF(B26=0," --- ",ROUND(12*(1/B26*B28),))</f>
        <v>8454</v>
      </c>
      <c r="C30" s="77">
        <f t="shared" si="7"/>
        <v>3500</v>
      </c>
      <c r="D30" s="77">
        <f t="shared" si="7"/>
        <v>2934</v>
      </c>
      <c r="E30" s="77">
        <f t="shared" si="7"/>
        <v>3513</v>
      </c>
      <c r="F30" s="77">
        <f t="shared" si="7"/>
        <v>3528</v>
      </c>
      <c r="G30" s="77">
        <f t="shared" si="7"/>
        <v>3383</v>
      </c>
      <c r="H30" s="77" t="str">
        <f t="shared" si="7"/>
        <v xml:space="preserve"> --- </v>
      </c>
      <c r="I30" s="77">
        <f t="shared" si="7"/>
        <v>3207</v>
      </c>
      <c r="J30" s="77">
        <f t="shared" si="7"/>
        <v>3050</v>
      </c>
      <c r="K30" s="77">
        <f t="shared" si="7"/>
        <v>3777</v>
      </c>
      <c r="L30" s="77">
        <f t="shared" si="7"/>
        <v>3261</v>
      </c>
      <c r="M30" s="77">
        <f t="shared" si="7"/>
        <v>2756</v>
      </c>
      <c r="N30" s="77">
        <f t="shared" si="7"/>
        <v>3129</v>
      </c>
      <c r="O30" s="138">
        <f t="shared" si="7"/>
        <v>2983</v>
      </c>
      <c r="P30" s="136">
        <f>ROUND(SUM(B30:O30)/COUNTIF(B30:O30,"&gt;0"),)</f>
        <v>3652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33896</v>
      </c>
      <c r="C31" s="77">
        <f t="shared" si="8"/>
        <v>28123</v>
      </c>
      <c r="D31" s="77">
        <f t="shared" si="8"/>
        <v>25961</v>
      </c>
      <c r="E31" s="77">
        <f t="shared" si="8"/>
        <v>27591</v>
      </c>
      <c r="F31" s="77">
        <f t="shared" si="8"/>
        <v>28653</v>
      </c>
      <c r="G31" s="77">
        <f t="shared" si="8"/>
        <v>27737</v>
      </c>
      <c r="H31" s="77" t="str">
        <f t="shared" si="8"/>
        <v xml:space="preserve"> --- </v>
      </c>
      <c r="I31" s="77">
        <f t="shared" si="8"/>
        <v>28466</v>
      </c>
      <c r="J31" s="77">
        <f t="shared" si="8"/>
        <v>27291</v>
      </c>
      <c r="K31" s="77">
        <f t="shared" si="8"/>
        <v>27447</v>
      </c>
      <c r="L31" s="77">
        <f t="shared" si="8"/>
        <v>26751</v>
      </c>
      <c r="M31" s="77">
        <f t="shared" si="8"/>
        <v>27004</v>
      </c>
      <c r="N31" s="77">
        <f t="shared" si="8"/>
        <v>26289</v>
      </c>
      <c r="O31" s="138">
        <f t="shared" si="8"/>
        <v>29872</v>
      </c>
      <c r="P31" s="136">
        <f t="shared" si="8"/>
        <v>28083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-12.240215564389189</v>
      </c>
      <c r="C33" s="46">
        <f t="shared" ref="C33:P33" si="9">IF(OR(C15=" --- ",C23=" --- ")," --- ",C15/C23*100-100)</f>
        <v>-3.0623343076609331</v>
      </c>
      <c r="D33" s="46">
        <f t="shared" si="9"/>
        <v>-0.71737525055385731</v>
      </c>
      <c r="E33" s="46">
        <f t="shared" si="9"/>
        <v>-1.8222691508566413</v>
      </c>
      <c r="F33" s="46">
        <f t="shared" si="9"/>
        <v>-1.4582113019083209</v>
      </c>
      <c r="G33" s="46">
        <f t="shared" si="9"/>
        <v>-0.99887880949953001</v>
      </c>
      <c r="H33" s="46" t="str">
        <f t="shared" si="9"/>
        <v xml:space="preserve"> --- </v>
      </c>
      <c r="I33" s="46">
        <f t="shared" si="9"/>
        <v>-2.2053385329119948</v>
      </c>
      <c r="J33" s="46">
        <f t="shared" si="9"/>
        <v>-1.725454797944721</v>
      </c>
      <c r="K33" s="46">
        <f t="shared" si="9"/>
        <v>-0.76725454797944792</v>
      </c>
      <c r="L33" s="46">
        <f t="shared" si="9"/>
        <v>6.5540085733517515</v>
      </c>
      <c r="M33" s="46">
        <f t="shared" si="9"/>
        <v>-2.3788700367325504</v>
      </c>
      <c r="N33" s="46">
        <f t="shared" si="9"/>
        <v>2.4434963506223255</v>
      </c>
      <c r="O33" s="154">
        <f t="shared" si="9"/>
        <v>2.2142655234146815</v>
      </c>
      <c r="P33" s="155">
        <f t="shared" si="9"/>
        <v>-1.4831072093641922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10.582369601132882</v>
      </c>
      <c r="C34" s="158">
        <f t="shared" ref="C34:P34" si="10">IF(OR(C23=" --- ",C31=" --- ")," --- ",C23/C31*100-100)</f>
        <v>4.6189951285424655</v>
      </c>
      <c r="D34" s="158">
        <f t="shared" si="10"/>
        <v>9.5373829975732747</v>
      </c>
      <c r="E34" s="158">
        <f t="shared" si="10"/>
        <v>6.4078866296980834</v>
      </c>
      <c r="F34" s="158">
        <f t="shared" si="10"/>
        <v>13.206296024849067</v>
      </c>
      <c r="G34" s="158">
        <f t="shared" si="10"/>
        <v>6.1145761978584403</v>
      </c>
      <c r="H34" s="158" t="str">
        <f t="shared" si="10"/>
        <v xml:space="preserve"> --- </v>
      </c>
      <c r="I34" s="158">
        <f t="shared" si="10"/>
        <v>4.4965924260521319</v>
      </c>
      <c r="J34" s="158">
        <f t="shared" si="10"/>
        <v>5.5439522186801611</v>
      </c>
      <c r="K34" s="158">
        <f t="shared" si="10"/>
        <v>4.9440740335920026</v>
      </c>
      <c r="L34" s="158">
        <f t="shared" si="10"/>
        <v>5.5175507457665134</v>
      </c>
      <c r="M34" s="158">
        <f t="shared" si="10"/>
        <v>5.8546881943415769</v>
      </c>
      <c r="N34" s="158">
        <f t="shared" si="10"/>
        <v>7.8816234927155904</v>
      </c>
      <c r="O34" s="159">
        <f t="shared" si="10"/>
        <v>6.5847616497053991</v>
      </c>
      <c r="P34" s="160">
        <f t="shared" si="10"/>
        <v>7.0825766477940419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-4588</v>
      </c>
      <c r="C36" s="47">
        <f t="shared" ref="C36:P36" si="11">IF(OR(C15=" --- ",C23=" --- ")," --- ",C15-C23)</f>
        <v>-901</v>
      </c>
      <c r="D36" s="47">
        <f t="shared" si="11"/>
        <v>-204</v>
      </c>
      <c r="E36" s="47">
        <f t="shared" si="11"/>
        <v>-535</v>
      </c>
      <c r="F36" s="47">
        <f t="shared" si="11"/>
        <v>-473</v>
      </c>
      <c r="G36" s="47">
        <f t="shared" si="11"/>
        <v>-294</v>
      </c>
      <c r="H36" s="47" t="str">
        <f t="shared" si="11"/>
        <v xml:space="preserve"> --- </v>
      </c>
      <c r="I36" s="47">
        <f t="shared" si="11"/>
        <v>-656</v>
      </c>
      <c r="J36" s="47">
        <f t="shared" si="11"/>
        <v>-497</v>
      </c>
      <c r="K36" s="47">
        <f t="shared" si="11"/>
        <v>-221</v>
      </c>
      <c r="L36" s="47">
        <f t="shared" si="11"/>
        <v>1850</v>
      </c>
      <c r="M36" s="47">
        <f t="shared" si="11"/>
        <v>-680</v>
      </c>
      <c r="N36" s="47">
        <f t="shared" si="11"/>
        <v>693</v>
      </c>
      <c r="O36" s="163">
        <f t="shared" si="11"/>
        <v>705</v>
      </c>
      <c r="P36" s="164">
        <f t="shared" si="11"/>
        <v>-446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3587</v>
      </c>
      <c r="C37" s="166">
        <f t="shared" ref="C37:P37" si="12">IF(OR(C23=" --- ",C31=" --- ")," --- ",C23-C31)</f>
        <v>1299</v>
      </c>
      <c r="D37" s="166">
        <f t="shared" si="12"/>
        <v>2476</v>
      </c>
      <c r="E37" s="166">
        <f t="shared" si="12"/>
        <v>1768</v>
      </c>
      <c r="F37" s="166">
        <f t="shared" si="12"/>
        <v>3784</v>
      </c>
      <c r="G37" s="166">
        <f t="shared" si="12"/>
        <v>1696</v>
      </c>
      <c r="H37" s="166" t="str">
        <f t="shared" si="12"/>
        <v xml:space="preserve"> --- </v>
      </c>
      <c r="I37" s="166">
        <f t="shared" si="12"/>
        <v>1280</v>
      </c>
      <c r="J37" s="166">
        <f t="shared" si="12"/>
        <v>1513</v>
      </c>
      <c r="K37" s="166">
        <f t="shared" si="12"/>
        <v>1357</v>
      </c>
      <c r="L37" s="166">
        <f t="shared" si="12"/>
        <v>1476</v>
      </c>
      <c r="M37" s="166">
        <f t="shared" si="12"/>
        <v>1581</v>
      </c>
      <c r="N37" s="166">
        <f t="shared" si="12"/>
        <v>2072</v>
      </c>
      <c r="O37" s="167">
        <f t="shared" si="12"/>
        <v>1967</v>
      </c>
      <c r="P37" s="168">
        <f t="shared" si="12"/>
        <v>1989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132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304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-2.6261525891919177</v>
      </c>
      <c r="D97" s="46">
        <f t="shared" si="13"/>
        <v>0</v>
      </c>
      <c r="E97" s="46">
        <f t="shared" si="13"/>
        <v>-0.39218825036016369</v>
      </c>
      <c r="F97" s="46">
        <f t="shared" si="13"/>
        <v>-1.4584878341632219</v>
      </c>
      <c r="G97" s="46">
        <f t="shared" si="13"/>
        <v>0.35194558683959087</v>
      </c>
      <c r="H97" s="46" t="str">
        <f t="shared" si="13"/>
        <v xml:space="preserve"> --- </v>
      </c>
      <c r="I97" s="46">
        <f t="shared" si="13"/>
        <v>-2.5015253203172705</v>
      </c>
      <c r="J97" s="46">
        <f t="shared" si="13"/>
        <v>-1.2205336843364876</v>
      </c>
      <c r="K97" s="46">
        <f t="shared" si="13"/>
        <v>-0.53110163353987616</v>
      </c>
      <c r="L97" s="46">
        <f t="shared" si="13"/>
        <v>6.8704146568846056</v>
      </c>
      <c r="M97" s="46">
        <f t="shared" si="13"/>
        <v>-3.5095983983040782</v>
      </c>
      <c r="N97" s="46">
        <f t="shared" si="13"/>
        <v>2.5053686471009371</v>
      </c>
      <c r="O97" s="154">
        <f t="shared" si="13"/>
        <v>-0.15937101572460222</v>
      </c>
      <c r="P97" s="155">
        <f t="shared" si="13"/>
        <v>-0.23953021171379874</v>
      </c>
    </row>
    <row r="98" spans="1:16" ht="30" customHeight="1" thickBot="1">
      <c r="A98" s="152" t="s">
        <v>217</v>
      </c>
      <c r="B98" s="157">
        <f>IF(OR(B21=" --- ",B29=" --- ")," --- ",B21/B29*100-100)</f>
        <v>8.0378901029793326</v>
      </c>
      <c r="C98" s="158">
        <f t="shared" ref="C98:P98" si="14">IF(OR(C21=" --- ",C29=" --- ")," --- ",C21/C29*100-100)</f>
        <v>4.386143036997936</v>
      </c>
      <c r="D98" s="158">
        <f t="shared" si="14"/>
        <v>8.7288834846050349</v>
      </c>
      <c r="E98" s="158">
        <f t="shared" si="14"/>
        <v>3.779383669740028</v>
      </c>
      <c r="F98" s="158">
        <f t="shared" si="14"/>
        <v>12.704477611940291</v>
      </c>
      <c r="G98" s="158">
        <f t="shared" si="14"/>
        <v>3.8350989570501923</v>
      </c>
      <c r="H98" s="158" t="str">
        <f t="shared" si="14"/>
        <v xml:space="preserve"> --- </v>
      </c>
      <c r="I98" s="158">
        <f t="shared" si="14"/>
        <v>3.8204204441981062</v>
      </c>
      <c r="J98" s="158">
        <f t="shared" si="14"/>
        <v>3.4239511571304746</v>
      </c>
      <c r="K98" s="158">
        <f t="shared" si="14"/>
        <v>5.0021123785382287</v>
      </c>
      <c r="L98" s="158">
        <f t="shared" si="14"/>
        <v>5.0276713495104275</v>
      </c>
      <c r="M98" s="158">
        <f t="shared" si="14"/>
        <v>5.0519630484988483</v>
      </c>
      <c r="N98" s="158">
        <f t="shared" si="14"/>
        <v>8.5751295336787621</v>
      </c>
      <c r="O98" s="159">
        <f t="shared" si="14"/>
        <v>5.0094834318866504</v>
      </c>
      <c r="P98" s="160">
        <f t="shared" si="14"/>
        <v>5.9473619581679031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-675</v>
      </c>
      <c r="D100" s="47">
        <f t="shared" si="15"/>
        <v>0</v>
      </c>
      <c r="E100" s="47">
        <f t="shared" si="15"/>
        <v>-98</v>
      </c>
      <c r="F100" s="47">
        <f t="shared" si="15"/>
        <v>-413</v>
      </c>
      <c r="G100" s="47">
        <f t="shared" si="15"/>
        <v>89</v>
      </c>
      <c r="H100" s="47" t="str">
        <f t="shared" si="15"/>
        <v xml:space="preserve"> --- </v>
      </c>
      <c r="I100" s="47">
        <f t="shared" si="15"/>
        <v>-656</v>
      </c>
      <c r="J100" s="47">
        <f t="shared" si="15"/>
        <v>-306</v>
      </c>
      <c r="K100" s="47">
        <f t="shared" si="15"/>
        <v>-132</v>
      </c>
      <c r="L100" s="47">
        <f t="shared" si="15"/>
        <v>1695</v>
      </c>
      <c r="M100" s="47">
        <f t="shared" si="15"/>
        <v>-894</v>
      </c>
      <c r="N100" s="47">
        <f t="shared" si="15"/>
        <v>630</v>
      </c>
      <c r="O100" s="163">
        <f t="shared" si="15"/>
        <v>-45</v>
      </c>
      <c r="P100" s="164">
        <f t="shared" si="15"/>
        <v>-62</v>
      </c>
    </row>
    <row r="101" spans="1:16" ht="30" customHeight="1" thickBot="1">
      <c r="A101" s="161" t="s">
        <v>219</v>
      </c>
      <c r="B101" s="165">
        <f>IF(OR(B21=" --- ",B29=" --- ")," --- ",B21-B29)</f>
        <v>2045</v>
      </c>
      <c r="C101" s="166">
        <f t="shared" ref="C101:P101" si="16">IF(OR(C21=" --- ",C29=" --- ")," --- ",C21-C29)</f>
        <v>1080</v>
      </c>
      <c r="D101" s="166">
        <f t="shared" si="16"/>
        <v>2010</v>
      </c>
      <c r="E101" s="166">
        <f t="shared" si="16"/>
        <v>910</v>
      </c>
      <c r="F101" s="166">
        <f t="shared" si="16"/>
        <v>3192</v>
      </c>
      <c r="G101" s="166">
        <f t="shared" si="16"/>
        <v>934</v>
      </c>
      <c r="H101" s="166" t="str">
        <f t="shared" si="16"/>
        <v xml:space="preserve"> --- </v>
      </c>
      <c r="I101" s="166">
        <f t="shared" si="16"/>
        <v>965</v>
      </c>
      <c r="J101" s="166">
        <f t="shared" si="16"/>
        <v>830</v>
      </c>
      <c r="K101" s="166">
        <f t="shared" si="16"/>
        <v>1184</v>
      </c>
      <c r="L101" s="166">
        <f t="shared" si="16"/>
        <v>1181</v>
      </c>
      <c r="M101" s="166">
        <f t="shared" si="16"/>
        <v>1225</v>
      </c>
      <c r="N101" s="166">
        <f t="shared" si="16"/>
        <v>1986</v>
      </c>
      <c r="O101" s="167">
        <f t="shared" si="16"/>
        <v>1347</v>
      </c>
      <c r="P101" s="168">
        <f t="shared" si="16"/>
        <v>1453</v>
      </c>
    </row>
    <row r="103" spans="1:16">
      <c r="P103" s="25" t="s">
        <v>303</v>
      </c>
    </row>
    <row r="147" spans="1:16" ht="13.5" thickBot="1">
      <c r="P147" s="25" t="s">
        <v>302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-45.898359343737496</v>
      </c>
      <c r="C150" s="46">
        <f t="shared" ref="C150:P150" si="17">IF(OR(C14=" --- ",C22=" --- ")," --- ",C14/C22*100-100)</f>
        <v>-6.0769023931164412</v>
      </c>
      <c r="D150" s="46">
        <f t="shared" si="17"/>
        <v>-6</v>
      </c>
      <c r="E150" s="46">
        <f t="shared" si="17"/>
        <v>-9.9977121940059419</v>
      </c>
      <c r="F150" s="46">
        <f t="shared" si="17"/>
        <v>-1.4563106796116472</v>
      </c>
      <c r="G150" s="46">
        <f t="shared" si="17"/>
        <v>-9.2400482509047066</v>
      </c>
      <c r="H150" s="46" t="str">
        <f t="shared" si="17"/>
        <v xml:space="preserve"> --- </v>
      </c>
      <c r="I150" s="46">
        <f t="shared" si="17"/>
        <v>0</v>
      </c>
      <c r="J150" s="46">
        <f t="shared" si="17"/>
        <v>-5.1165282614519185</v>
      </c>
      <c r="K150" s="46">
        <f t="shared" si="17"/>
        <v>-2.2531645569620338</v>
      </c>
      <c r="L150" s="46">
        <f t="shared" si="17"/>
        <v>4.3588301462317247</v>
      </c>
      <c r="M150" s="46">
        <f t="shared" si="17"/>
        <v>6.8766066838046243</v>
      </c>
      <c r="N150" s="46">
        <f t="shared" si="17"/>
        <v>1.9595645412130693</v>
      </c>
      <c r="O150" s="154">
        <f t="shared" si="17"/>
        <v>20.815986677768521</v>
      </c>
      <c r="P150" s="155">
        <f t="shared" si="17"/>
        <v>-9.1690544412607551</v>
      </c>
    </row>
    <row r="151" spans="1:16" ht="30" customHeight="1" thickBot="1">
      <c r="A151" s="152" t="s">
        <v>224</v>
      </c>
      <c r="B151" s="157">
        <f>IF(OR(B22=" --- ",B30=" --- ")," --- ",B22/B30*100-100)</f>
        <v>18.239886444286739</v>
      </c>
      <c r="C151" s="158">
        <f t="shared" ref="C151:P151" si="18">IF(OR(C22=" --- ",C30=" --- ")," --- ",C22/C30*100-100)</f>
        <v>6.2571428571428527</v>
      </c>
      <c r="D151" s="158">
        <f t="shared" si="18"/>
        <v>15.882753919563726</v>
      </c>
      <c r="E151" s="158">
        <f t="shared" si="18"/>
        <v>24.423569598633648</v>
      </c>
      <c r="F151" s="158">
        <f t="shared" si="18"/>
        <v>16.78004535147393</v>
      </c>
      <c r="G151" s="158">
        <f t="shared" si="18"/>
        <v>22.524386639077747</v>
      </c>
      <c r="H151" s="158" t="str">
        <f t="shared" si="18"/>
        <v xml:space="preserve"> --- </v>
      </c>
      <c r="I151" s="158">
        <f t="shared" si="18"/>
        <v>9.822263797942</v>
      </c>
      <c r="J151" s="158">
        <f t="shared" si="18"/>
        <v>22.393442622950815</v>
      </c>
      <c r="K151" s="158">
        <f t="shared" si="18"/>
        <v>4.58035477892507</v>
      </c>
      <c r="L151" s="158">
        <f t="shared" si="18"/>
        <v>9.0463048144740839</v>
      </c>
      <c r="M151" s="158">
        <f t="shared" si="18"/>
        <v>12.917271407837447</v>
      </c>
      <c r="N151" s="158">
        <f t="shared" si="18"/>
        <v>2.7484819431128074</v>
      </c>
      <c r="O151" s="159">
        <f t="shared" si="18"/>
        <v>20.784445189406625</v>
      </c>
      <c r="P151" s="160">
        <f t="shared" si="18"/>
        <v>14.676889375684567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-4588</v>
      </c>
      <c r="C153" s="47">
        <f t="shared" ref="C153:P153" si="19">IF(OR(C14=" --- ",C22=" --- ")," --- ",C14-C22)</f>
        <v>-226</v>
      </c>
      <c r="D153" s="47">
        <f t="shared" si="19"/>
        <v>-204</v>
      </c>
      <c r="E153" s="47">
        <f t="shared" si="19"/>
        <v>-437</v>
      </c>
      <c r="F153" s="47">
        <f t="shared" si="19"/>
        <v>-60</v>
      </c>
      <c r="G153" s="47">
        <f t="shared" si="19"/>
        <v>-383</v>
      </c>
      <c r="H153" s="47" t="str">
        <f t="shared" si="19"/>
        <v xml:space="preserve"> --- </v>
      </c>
      <c r="I153" s="47">
        <f t="shared" si="19"/>
        <v>0</v>
      </c>
      <c r="J153" s="47">
        <f t="shared" si="19"/>
        <v>-191</v>
      </c>
      <c r="K153" s="47">
        <f t="shared" si="19"/>
        <v>-89</v>
      </c>
      <c r="L153" s="47">
        <f t="shared" si="19"/>
        <v>155</v>
      </c>
      <c r="M153" s="47">
        <f t="shared" si="19"/>
        <v>214</v>
      </c>
      <c r="N153" s="47">
        <f t="shared" si="19"/>
        <v>63</v>
      </c>
      <c r="O153" s="163">
        <f t="shared" si="19"/>
        <v>750</v>
      </c>
      <c r="P153" s="164">
        <f t="shared" si="19"/>
        <v>-384</v>
      </c>
    </row>
    <row r="154" spans="1:16" ht="30" customHeight="1" thickBot="1">
      <c r="A154" s="161" t="s">
        <v>226</v>
      </c>
      <c r="B154" s="165">
        <f>IF(OR(B22=" --- ",B30=" --- ")," --- ",B22-B30)</f>
        <v>1542</v>
      </c>
      <c r="C154" s="166">
        <f t="shared" ref="C154:P154" si="20">IF(OR(C22=" --- ",C30=" --- ")," --- ",C22-C30)</f>
        <v>219</v>
      </c>
      <c r="D154" s="166">
        <f t="shared" si="20"/>
        <v>466</v>
      </c>
      <c r="E154" s="166">
        <f t="shared" si="20"/>
        <v>858</v>
      </c>
      <c r="F154" s="166">
        <f t="shared" si="20"/>
        <v>592</v>
      </c>
      <c r="G154" s="166">
        <f t="shared" si="20"/>
        <v>762</v>
      </c>
      <c r="H154" s="166" t="str">
        <f t="shared" si="20"/>
        <v xml:space="preserve"> --- </v>
      </c>
      <c r="I154" s="166">
        <f t="shared" si="20"/>
        <v>315</v>
      </c>
      <c r="J154" s="166">
        <f t="shared" si="20"/>
        <v>683</v>
      </c>
      <c r="K154" s="166">
        <f t="shared" si="20"/>
        <v>173</v>
      </c>
      <c r="L154" s="166">
        <f t="shared" si="20"/>
        <v>295</v>
      </c>
      <c r="M154" s="166">
        <f t="shared" si="20"/>
        <v>356</v>
      </c>
      <c r="N154" s="166">
        <f t="shared" si="20"/>
        <v>86</v>
      </c>
      <c r="O154" s="167">
        <f t="shared" si="20"/>
        <v>620</v>
      </c>
      <c r="P154" s="168">
        <f t="shared" si="20"/>
        <v>536</v>
      </c>
    </row>
    <row r="156" spans="1:16">
      <c r="P156" s="25" t="s">
        <v>301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29" priority="9" stopIfTrue="1">
      <formula>B9&gt;B17</formula>
    </cfRule>
    <cfRule type="expression" dxfId="128" priority="10" stopIfTrue="1">
      <formula>B9&lt;B17</formula>
    </cfRule>
  </conditionalFormatting>
  <conditionalFormatting sqref="C9:E9">
    <cfRule type="expression" dxfId="127" priority="7" stopIfTrue="1">
      <formula>C9&gt;C17</formula>
    </cfRule>
    <cfRule type="expression" dxfId="126" priority="8" stopIfTrue="1">
      <formula>C9&lt;C17</formula>
    </cfRule>
  </conditionalFormatting>
  <conditionalFormatting sqref="B10">
    <cfRule type="expression" dxfId="125" priority="5" stopIfTrue="1">
      <formula>B10&gt;B18</formula>
    </cfRule>
    <cfRule type="expression" dxfId="124" priority="6" stopIfTrue="1">
      <formula>B10&lt;B18</formula>
    </cfRule>
  </conditionalFormatting>
  <conditionalFormatting sqref="C9:O9">
    <cfRule type="expression" dxfId="123" priority="3" stopIfTrue="1">
      <formula>C9&gt;C17</formula>
    </cfRule>
    <cfRule type="expression" dxfId="122" priority="4" stopIfTrue="1">
      <formula>C9&lt;C17</formula>
    </cfRule>
  </conditionalFormatting>
  <conditionalFormatting sqref="C10:O10">
    <cfRule type="expression" dxfId="121" priority="1" stopIfTrue="1">
      <formula>C10&gt;C18</formula>
    </cfRule>
    <cfRule type="expression" dxfId="12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topLeftCell="A52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3" t="s">
        <v>228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67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12.5</v>
      </c>
      <c r="C9" s="50">
        <v>11.702536510376632</v>
      </c>
      <c r="D9" s="50">
        <v>11.86</v>
      </c>
      <c r="E9" s="50">
        <v>10.45</v>
      </c>
      <c r="F9" s="50">
        <v>12.66</v>
      </c>
      <c r="G9" s="50">
        <v>11.14</v>
      </c>
      <c r="H9" s="50">
        <v>11.705170173665719</v>
      </c>
      <c r="I9" s="50">
        <v>11.44</v>
      </c>
      <c r="J9" s="50">
        <v>10.6</v>
      </c>
      <c r="K9" s="50">
        <v>11.39</v>
      </c>
      <c r="L9" s="50">
        <v>11.187705611068409</v>
      </c>
      <c r="M9" s="50">
        <v>12.01</v>
      </c>
      <c r="N9" s="50">
        <v>11</v>
      </c>
      <c r="O9" s="131">
        <v>11.61</v>
      </c>
      <c r="P9" s="63">
        <f t="shared" ref="P9:P12" si="0">SUM(B9:O9)/COUNTIF(B9:O9,"&gt;0")</f>
        <v>11.518243735365056</v>
      </c>
    </row>
    <row r="10" spans="1:33" s="34" customFormat="1" ht="30" customHeight="1">
      <c r="A10" s="33" t="s">
        <v>17</v>
      </c>
      <c r="B10" s="74">
        <v>40.5</v>
      </c>
      <c r="C10" s="51">
        <v>40.830600000000004</v>
      </c>
      <c r="D10" s="51">
        <v>42.725100000000005</v>
      </c>
      <c r="E10" s="51">
        <v>42</v>
      </c>
      <c r="F10" s="51">
        <v>43.975000000000001</v>
      </c>
      <c r="G10" s="51">
        <v>25.28</v>
      </c>
      <c r="H10" s="51">
        <v>46.992266999999998</v>
      </c>
      <c r="I10" s="51">
        <v>37.590000000000003</v>
      </c>
      <c r="J10" s="51">
        <v>37</v>
      </c>
      <c r="K10" s="51">
        <v>34.81</v>
      </c>
      <c r="L10" s="51">
        <v>41.4</v>
      </c>
      <c r="M10" s="51">
        <v>36</v>
      </c>
      <c r="N10" s="51">
        <v>50</v>
      </c>
      <c r="O10" s="132">
        <v>39.770000000000003</v>
      </c>
      <c r="P10" s="56">
        <f t="shared" si="0"/>
        <v>39.919497642857145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24849</v>
      </c>
      <c r="C13" s="38">
        <f t="shared" ref="C13:O14" si="1">IF(C9=0," --- ",ROUND(12*(1/C9*C11),))</f>
        <v>26581</v>
      </c>
      <c r="D13" s="38">
        <f t="shared" si="1"/>
        <v>24467</v>
      </c>
      <c r="E13" s="38">
        <f t="shared" si="1"/>
        <v>29225</v>
      </c>
      <c r="F13" s="38">
        <f t="shared" si="1"/>
        <v>23033</v>
      </c>
      <c r="G13" s="38">
        <f t="shared" si="1"/>
        <v>26014</v>
      </c>
      <c r="H13" s="38">
        <f t="shared" si="1"/>
        <v>25537</v>
      </c>
      <c r="I13" s="38">
        <f t="shared" si="1"/>
        <v>25568</v>
      </c>
      <c r="J13" s="38">
        <f t="shared" si="1"/>
        <v>27803</v>
      </c>
      <c r="K13" s="38">
        <f>IF(K9=0," --- ",ROUND(12*(1/K9*K11)+Q38,))</f>
        <v>26200</v>
      </c>
      <c r="L13" s="38">
        <f t="shared" si="1"/>
        <v>26760</v>
      </c>
      <c r="M13" s="38">
        <f t="shared" si="1"/>
        <v>24763</v>
      </c>
      <c r="N13" s="38">
        <f t="shared" si="1"/>
        <v>25541</v>
      </c>
      <c r="O13" s="135">
        <f t="shared" si="1"/>
        <v>26831</v>
      </c>
      <c r="P13" s="136">
        <f>ROUND(SUM(B13:O13)/COUNTIF(B13:O13,"&gt;0"),)</f>
        <v>25941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4540</v>
      </c>
      <c r="C14" s="77">
        <f t="shared" si="1"/>
        <v>4303</v>
      </c>
      <c r="D14" s="77">
        <f t="shared" si="1"/>
        <v>3967</v>
      </c>
      <c r="E14" s="77">
        <f t="shared" si="1"/>
        <v>3934</v>
      </c>
      <c r="F14" s="77">
        <f t="shared" si="1"/>
        <v>3793</v>
      </c>
      <c r="G14" s="77">
        <f t="shared" si="1"/>
        <v>6216</v>
      </c>
      <c r="H14" s="77">
        <f t="shared" si="1"/>
        <v>4127</v>
      </c>
      <c r="I14" s="77">
        <f t="shared" si="1"/>
        <v>4658</v>
      </c>
      <c r="J14" s="77">
        <f t="shared" si="1"/>
        <v>4978</v>
      </c>
      <c r="K14" s="77">
        <f t="shared" si="1"/>
        <v>4802</v>
      </c>
      <c r="L14" s="77">
        <f t="shared" si="1"/>
        <v>4477</v>
      </c>
      <c r="M14" s="77">
        <f t="shared" si="1"/>
        <v>4989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4482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29389</v>
      </c>
      <c r="C15" s="77">
        <f t="shared" ref="C15:P15" si="2">IF(C9=0," --- ",C13+C14)</f>
        <v>30884</v>
      </c>
      <c r="D15" s="77">
        <f t="shared" si="2"/>
        <v>28434</v>
      </c>
      <c r="E15" s="77">
        <f t="shared" si="2"/>
        <v>33159</v>
      </c>
      <c r="F15" s="77">
        <f t="shared" si="2"/>
        <v>26826</v>
      </c>
      <c r="G15" s="77">
        <f t="shared" si="2"/>
        <v>32230</v>
      </c>
      <c r="H15" s="77">
        <f t="shared" si="2"/>
        <v>29664</v>
      </c>
      <c r="I15" s="77">
        <f t="shared" si="2"/>
        <v>30226</v>
      </c>
      <c r="J15" s="77">
        <f t="shared" si="2"/>
        <v>32781</v>
      </c>
      <c r="K15" s="77">
        <f t="shared" si="2"/>
        <v>31002</v>
      </c>
      <c r="L15" s="77">
        <f t="shared" si="2"/>
        <v>31237</v>
      </c>
      <c r="M15" s="77">
        <f t="shared" si="2"/>
        <v>29752</v>
      </c>
      <c r="N15" s="77">
        <f t="shared" si="2"/>
        <v>29147</v>
      </c>
      <c r="O15" s="138">
        <f t="shared" si="2"/>
        <v>31184</v>
      </c>
      <c r="P15" s="136">
        <f t="shared" si="2"/>
        <v>30423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13.5</v>
      </c>
      <c r="C17" s="50">
        <v>11.702536510376632</v>
      </c>
      <c r="D17" s="50">
        <v>0</v>
      </c>
      <c r="E17" s="50">
        <v>10.45</v>
      </c>
      <c r="F17" s="50">
        <v>13.03</v>
      </c>
      <c r="G17" s="50">
        <v>11.14</v>
      </c>
      <c r="H17" s="50">
        <v>11.705170173665708</v>
      </c>
      <c r="I17" s="50">
        <v>11.44</v>
      </c>
      <c r="J17" s="50">
        <v>10.6</v>
      </c>
      <c r="K17" s="50">
        <v>11.39</v>
      </c>
      <c r="L17" s="50">
        <v>11.809244811683319</v>
      </c>
      <c r="M17" s="50">
        <v>12.01</v>
      </c>
      <c r="N17" s="50">
        <v>11</v>
      </c>
      <c r="O17" s="131">
        <v>11.61</v>
      </c>
      <c r="P17" s="143">
        <f t="shared" ref="P17:P20" si="3">SUM(B17:O17)/COUNTIF(B17:O17,"&gt;0")</f>
        <v>11.64515011505582</v>
      </c>
      <c r="R17" s="144"/>
      <c r="S17" s="144"/>
    </row>
    <row r="18" spans="1:23" s="34" customFormat="1" ht="30" customHeight="1">
      <c r="A18" s="33" t="s">
        <v>17</v>
      </c>
      <c r="B18" s="145">
        <v>39.200000000000003</v>
      </c>
      <c r="C18" s="51">
        <v>40.830600000000004</v>
      </c>
      <c r="D18" s="51">
        <v>0</v>
      </c>
      <c r="E18" s="51">
        <v>42</v>
      </c>
      <c r="F18" s="51">
        <v>42.28</v>
      </c>
      <c r="G18" s="51">
        <v>25.28</v>
      </c>
      <c r="H18" s="51">
        <v>46.992266999999998</v>
      </c>
      <c r="I18" s="51">
        <v>37.590000000000003</v>
      </c>
      <c r="J18" s="51">
        <v>37</v>
      </c>
      <c r="K18" s="51">
        <v>34.81</v>
      </c>
      <c r="L18" s="51">
        <v>40.590000000000003</v>
      </c>
      <c r="M18" s="51">
        <v>36</v>
      </c>
      <c r="N18" s="51">
        <v>41</v>
      </c>
      <c r="O18" s="132">
        <v>39.770000000000003</v>
      </c>
      <c r="P18" s="146">
        <f t="shared" si="3"/>
        <v>38.718682076923074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0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25187.23076923077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0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15090.23076923077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23008</v>
      </c>
      <c r="C21" s="38">
        <f t="shared" ref="C21:O22" si="4">IF(C17=0," --- ",ROUND(12*(1/C17*C19),))</f>
        <v>27298</v>
      </c>
      <c r="D21" s="38" t="str">
        <f t="shared" si="4"/>
        <v xml:space="preserve"> --- </v>
      </c>
      <c r="E21" s="38">
        <f t="shared" si="4"/>
        <v>29340</v>
      </c>
      <c r="F21" s="38">
        <f t="shared" si="4"/>
        <v>22471</v>
      </c>
      <c r="G21" s="38">
        <f t="shared" si="4"/>
        <v>25924</v>
      </c>
      <c r="H21" s="38">
        <f t="shared" si="4"/>
        <v>26112</v>
      </c>
      <c r="I21" s="38">
        <f t="shared" si="4"/>
        <v>26224</v>
      </c>
      <c r="J21" s="38">
        <f t="shared" si="4"/>
        <v>28146</v>
      </c>
      <c r="K21" s="38">
        <f t="shared" si="4"/>
        <v>26348</v>
      </c>
      <c r="L21" s="38">
        <f t="shared" si="4"/>
        <v>25593</v>
      </c>
      <c r="M21" s="38">
        <f t="shared" si="4"/>
        <v>25664</v>
      </c>
      <c r="N21" s="38">
        <f t="shared" si="4"/>
        <v>25855</v>
      </c>
      <c r="O21" s="135">
        <f t="shared" si="4"/>
        <v>26874</v>
      </c>
      <c r="P21" s="136">
        <f>ROUND(SUM(B21:O21)/COUNTIF(B21:O21,"&gt;0"),)</f>
        <v>26066</v>
      </c>
    </row>
    <row r="22" spans="1:23" s="82" customFormat="1" ht="30" customHeight="1" thickBot="1">
      <c r="A22" s="37" t="s">
        <v>209</v>
      </c>
      <c r="B22" s="77">
        <f>IF(B18=0," --- ",ROUND(12*(1/B18*B20),))</f>
        <v>5248</v>
      </c>
      <c r="C22" s="77">
        <f t="shared" si="4"/>
        <v>4581</v>
      </c>
      <c r="D22" s="77" t="str">
        <f t="shared" si="4"/>
        <v xml:space="preserve"> --- </v>
      </c>
      <c r="E22" s="77">
        <f t="shared" si="4"/>
        <v>4371</v>
      </c>
      <c r="F22" s="77">
        <f t="shared" si="4"/>
        <v>4030</v>
      </c>
      <c r="G22" s="77">
        <f t="shared" si="4"/>
        <v>6849</v>
      </c>
      <c r="H22" s="77">
        <f t="shared" si="4"/>
        <v>4114</v>
      </c>
      <c r="I22" s="77">
        <f t="shared" si="4"/>
        <v>4658</v>
      </c>
      <c r="J22" s="77">
        <f t="shared" si="4"/>
        <v>5247</v>
      </c>
      <c r="K22" s="77">
        <f t="shared" si="4"/>
        <v>4912</v>
      </c>
      <c r="L22" s="77">
        <f t="shared" si="4"/>
        <v>4290</v>
      </c>
      <c r="M22" s="77">
        <f t="shared" si="4"/>
        <v>4669</v>
      </c>
      <c r="N22" s="77">
        <f t="shared" si="4"/>
        <v>4077</v>
      </c>
      <c r="O22" s="138">
        <f t="shared" si="4"/>
        <v>4811</v>
      </c>
      <c r="P22" s="136">
        <f>ROUND(SUM(B22:O22)/COUNTIF(B22:O22,"&gt;0"),)</f>
        <v>4758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28256</v>
      </c>
      <c r="C23" s="77">
        <f t="shared" si="5"/>
        <v>31879</v>
      </c>
      <c r="D23" s="77" t="str">
        <f t="shared" si="5"/>
        <v xml:space="preserve"> --- </v>
      </c>
      <c r="E23" s="77">
        <f t="shared" si="5"/>
        <v>33711</v>
      </c>
      <c r="F23" s="77">
        <f t="shared" si="5"/>
        <v>26501</v>
      </c>
      <c r="G23" s="77">
        <f t="shared" si="5"/>
        <v>32773</v>
      </c>
      <c r="H23" s="77">
        <f t="shared" si="5"/>
        <v>30226</v>
      </c>
      <c r="I23" s="77">
        <f t="shared" si="5"/>
        <v>30882</v>
      </c>
      <c r="J23" s="77">
        <f t="shared" si="5"/>
        <v>33393</v>
      </c>
      <c r="K23" s="77">
        <f t="shared" si="5"/>
        <v>31260</v>
      </c>
      <c r="L23" s="77">
        <f t="shared" si="5"/>
        <v>29883</v>
      </c>
      <c r="M23" s="77">
        <f t="shared" si="5"/>
        <v>30333</v>
      </c>
      <c r="N23" s="77">
        <f t="shared" si="5"/>
        <v>29932</v>
      </c>
      <c r="O23" s="138">
        <f t="shared" si="5"/>
        <v>31685</v>
      </c>
      <c r="P23" s="136">
        <f t="shared" si="5"/>
        <v>30824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0</v>
      </c>
      <c r="C25" s="50">
        <v>11.529592621060722</v>
      </c>
      <c r="D25" s="50">
        <v>0</v>
      </c>
      <c r="E25" s="50">
        <v>0</v>
      </c>
      <c r="F25" s="50">
        <v>0</v>
      </c>
      <c r="G25" s="50">
        <v>11.14</v>
      </c>
      <c r="H25" s="50">
        <v>0</v>
      </c>
      <c r="I25" s="50">
        <v>11.44</v>
      </c>
      <c r="J25" s="50">
        <v>10.6</v>
      </c>
      <c r="K25" s="50">
        <v>0</v>
      </c>
      <c r="L25" s="50">
        <v>11.809244811683319</v>
      </c>
      <c r="M25" s="50">
        <v>0</v>
      </c>
      <c r="N25" s="50">
        <v>0</v>
      </c>
      <c r="O25" s="131">
        <v>11.4</v>
      </c>
      <c r="P25" s="143">
        <f t="shared" ref="P25:P28" si="6">SUM(B25:O25)/COUNTIF(B25:O25,"&gt;0")</f>
        <v>11.319806238790674</v>
      </c>
      <c r="R25" s="144"/>
      <c r="S25" s="144"/>
    </row>
    <row r="26" spans="1:23" s="34" customFormat="1" ht="30" customHeight="1">
      <c r="A26" s="33" t="s">
        <v>17</v>
      </c>
      <c r="B26" s="145">
        <v>0</v>
      </c>
      <c r="C26" s="51">
        <v>40.03</v>
      </c>
      <c r="D26" s="51">
        <v>0</v>
      </c>
      <c r="E26" s="51">
        <v>0</v>
      </c>
      <c r="F26" s="51">
        <v>0</v>
      </c>
      <c r="G26" s="51">
        <v>25.28</v>
      </c>
      <c r="H26" s="51">
        <v>0</v>
      </c>
      <c r="I26" s="51">
        <v>37.590000000000003</v>
      </c>
      <c r="J26" s="51">
        <v>37</v>
      </c>
      <c r="K26" s="51">
        <v>0</v>
      </c>
      <c r="L26" s="51">
        <v>40.590000000000003</v>
      </c>
      <c r="M26" s="51">
        <v>0</v>
      </c>
      <c r="N26" s="51">
        <v>0</v>
      </c>
      <c r="O26" s="132">
        <v>39.770000000000003</v>
      </c>
      <c r="P26" s="146">
        <f t="shared" si="6"/>
        <v>36.71</v>
      </c>
      <c r="R26" s="144"/>
      <c r="S26" s="144"/>
    </row>
    <row r="27" spans="1:23" s="44" customFormat="1" ht="30" customHeight="1">
      <c r="A27" s="35" t="s">
        <v>16</v>
      </c>
      <c r="B27" s="147">
        <v>0</v>
      </c>
      <c r="C27" s="52">
        <v>25126</v>
      </c>
      <c r="D27" s="52">
        <v>0</v>
      </c>
      <c r="E27" s="52">
        <v>0</v>
      </c>
      <c r="F27" s="52">
        <v>0</v>
      </c>
      <c r="G27" s="52">
        <v>23177</v>
      </c>
      <c r="H27" s="52">
        <v>0</v>
      </c>
      <c r="I27" s="52">
        <v>24080</v>
      </c>
      <c r="J27" s="52">
        <v>24039</v>
      </c>
      <c r="K27" s="52">
        <v>0</v>
      </c>
      <c r="L27" s="52">
        <v>23981</v>
      </c>
      <c r="M27" s="52">
        <v>0</v>
      </c>
      <c r="N27" s="52">
        <v>0</v>
      </c>
      <c r="O27" s="133">
        <v>24760</v>
      </c>
      <c r="P27" s="148">
        <f t="shared" si="6"/>
        <v>24193.833333333332</v>
      </c>
      <c r="R27" s="144"/>
      <c r="S27" s="144"/>
    </row>
    <row r="28" spans="1:23" s="82" customFormat="1" ht="30" customHeight="1" thickBot="1">
      <c r="A28" s="36" t="s">
        <v>18</v>
      </c>
      <c r="B28" s="149">
        <v>0</v>
      </c>
      <c r="C28" s="53">
        <v>14382</v>
      </c>
      <c r="D28" s="53">
        <v>0</v>
      </c>
      <c r="E28" s="53">
        <v>0</v>
      </c>
      <c r="F28" s="53">
        <v>0</v>
      </c>
      <c r="G28" s="53">
        <v>11776</v>
      </c>
      <c r="H28" s="53">
        <v>0</v>
      </c>
      <c r="I28" s="53">
        <v>13286</v>
      </c>
      <c r="J28" s="53">
        <v>13216</v>
      </c>
      <c r="K28" s="53">
        <v>0</v>
      </c>
      <c r="L28" s="53">
        <v>13306</v>
      </c>
      <c r="M28" s="53">
        <v>0</v>
      </c>
      <c r="N28" s="53">
        <v>0</v>
      </c>
      <c r="O28" s="134">
        <v>13200</v>
      </c>
      <c r="P28" s="150">
        <f t="shared" si="6"/>
        <v>13194.333333333334</v>
      </c>
      <c r="R28" s="144"/>
      <c r="S28" s="144"/>
    </row>
    <row r="29" spans="1:23" s="82" customFormat="1" ht="30" customHeight="1" thickBot="1">
      <c r="A29" s="37" t="s">
        <v>208</v>
      </c>
      <c r="B29" s="38" t="str">
        <f>IF(B25=0," --- ",ROUND(12*(1/B25*B27),))</f>
        <v xml:space="preserve"> --- </v>
      </c>
      <c r="C29" s="38">
        <f t="shared" ref="C29:O30" si="7">IF(C25=0," --- ",ROUND(12*(1/C25*C27),))</f>
        <v>26151</v>
      </c>
      <c r="D29" s="38" t="str">
        <f t="shared" si="7"/>
        <v xml:space="preserve"> --- </v>
      </c>
      <c r="E29" s="38" t="str">
        <f t="shared" si="7"/>
        <v xml:space="preserve"> --- </v>
      </c>
      <c r="F29" s="38" t="str">
        <f t="shared" si="7"/>
        <v xml:space="preserve"> --- </v>
      </c>
      <c r="G29" s="38">
        <f t="shared" si="7"/>
        <v>24966</v>
      </c>
      <c r="H29" s="38" t="str">
        <f t="shared" si="7"/>
        <v xml:space="preserve"> --- </v>
      </c>
      <c r="I29" s="38">
        <f t="shared" si="7"/>
        <v>25259</v>
      </c>
      <c r="J29" s="38">
        <f t="shared" si="7"/>
        <v>27214</v>
      </c>
      <c r="K29" s="38" t="str">
        <f t="shared" si="7"/>
        <v xml:space="preserve"> --- </v>
      </c>
      <c r="L29" s="38">
        <f t="shared" si="7"/>
        <v>24368</v>
      </c>
      <c r="M29" s="38" t="str">
        <f t="shared" si="7"/>
        <v xml:space="preserve"> --- </v>
      </c>
      <c r="N29" s="38" t="str">
        <f t="shared" si="7"/>
        <v xml:space="preserve"> --- </v>
      </c>
      <c r="O29" s="135">
        <f t="shared" si="7"/>
        <v>26063</v>
      </c>
      <c r="P29" s="136">
        <f>ROUND(SUM(B29:O29)/COUNTIF(B29:O29,"&gt;0"),)</f>
        <v>25670</v>
      </c>
    </row>
    <row r="30" spans="1:23" s="82" customFormat="1" ht="30" customHeight="1" thickBot="1">
      <c r="A30" s="37" t="s">
        <v>209</v>
      </c>
      <c r="B30" s="77" t="str">
        <f>IF(B26=0," --- ",ROUND(12*(1/B26*B28),))</f>
        <v xml:space="preserve"> --- </v>
      </c>
      <c r="C30" s="77">
        <f t="shared" si="7"/>
        <v>4311</v>
      </c>
      <c r="D30" s="77" t="str">
        <f t="shared" si="7"/>
        <v xml:space="preserve"> --- </v>
      </c>
      <c r="E30" s="77" t="str">
        <f t="shared" si="7"/>
        <v xml:space="preserve"> --- </v>
      </c>
      <c r="F30" s="77" t="str">
        <f t="shared" si="7"/>
        <v xml:space="preserve"> --- </v>
      </c>
      <c r="G30" s="77">
        <f t="shared" si="7"/>
        <v>5590</v>
      </c>
      <c r="H30" s="77" t="str">
        <f t="shared" si="7"/>
        <v xml:space="preserve"> --- </v>
      </c>
      <c r="I30" s="77">
        <f t="shared" si="7"/>
        <v>4241</v>
      </c>
      <c r="J30" s="77">
        <f t="shared" si="7"/>
        <v>4286</v>
      </c>
      <c r="K30" s="77" t="str">
        <f t="shared" si="7"/>
        <v xml:space="preserve"> --- </v>
      </c>
      <c r="L30" s="77">
        <f t="shared" si="7"/>
        <v>3934</v>
      </c>
      <c r="M30" s="77" t="str">
        <f t="shared" si="7"/>
        <v xml:space="preserve"> --- </v>
      </c>
      <c r="N30" s="77" t="str">
        <f t="shared" si="7"/>
        <v xml:space="preserve"> --- </v>
      </c>
      <c r="O30" s="138">
        <f t="shared" si="7"/>
        <v>3983</v>
      </c>
      <c r="P30" s="136">
        <f>ROUND(SUM(B30:O30)/COUNTIF(B30:O30,"&gt;0"),)</f>
        <v>4391</v>
      </c>
    </row>
    <row r="31" spans="1:23" s="44" customFormat="1" ht="30" customHeight="1" thickBot="1">
      <c r="A31" s="37" t="s">
        <v>210</v>
      </c>
      <c r="B31" s="77" t="str">
        <f t="shared" ref="B31:P31" si="8">IF(B25=0," --- ",B29+B30)</f>
        <v xml:space="preserve"> --- </v>
      </c>
      <c r="C31" s="77">
        <f t="shared" si="8"/>
        <v>30462</v>
      </c>
      <c r="D31" s="77" t="str">
        <f t="shared" si="8"/>
        <v xml:space="preserve"> --- </v>
      </c>
      <c r="E31" s="77" t="str">
        <f t="shared" si="8"/>
        <v xml:space="preserve"> --- </v>
      </c>
      <c r="F31" s="77" t="str">
        <f t="shared" si="8"/>
        <v xml:space="preserve"> --- </v>
      </c>
      <c r="G31" s="77">
        <f t="shared" si="8"/>
        <v>30556</v>
      </c>
      <c r="H31" s="77" t="str">
        <f t="shared" si="8"/>
        <v xml:space="preserve"> --- </v>
      </c>
      <c r="I31" s="77">
        <f t="shared" si="8"/>
        <v>29500</v>
      </c>
      <c r="J31" s="77">
        <f t="shared" si="8"/>
        <v>31500</v>
      </c>
      <c r="K31" s="77" t="str">
        <f t="shared" si="8"/>
        <v xml:space="preserve"> --- </v>
      </c>
      <c r="L31" s="77">
        <f t="shared" si="8"/>
        <v>28302</v>
      </c>
      <c r="M31" s="77" t="str">
        <f t="shared" si="8"/>
        <v xml:space="preserve"> --- </v>
      </c>
      <c r="N31" s="77" t="str">
        <f t="shared" si="8"/>
        <v xml:space="preserve"> --- </v>
      </c>
      <c r="O31" s="138">
        <f t="shared" si="8"/>
        <v>30046</v>
      </c>
      <c r="P31" s="136">
        <f t="shared" si="8"/>
        <v>30061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4.0097678369195933</v>
      </c>
      <c r="C33" s="46">
        <f t="shared" ref="C33:P33" si="9">IF(OR(C15=" --- ",C23=" --- ")," --- ",C15/C23*100-100)</f>
        <v>-3.1211769503434823</v>
      </c>
      <c r="D33" s="46" t="str">
        <f t="shared" si="9"/>
        <v xml:space="preserve"> --- </v>
      </c>
      <c r="E33" s="46">
        <f t="shared" si="9"/>
        <v>-1.6374477173622779</v>
      </c>
      <c r="F33" s="46">
        <f t="shared" si="9"/>
        <v>1.2263688162710906</v>
      </c>
      <c r="G33" s="46">
        <f t="shared" si="9"/>
        <v>-1.6568516766850792</v>
      </c>
      <c r="H33" s="46">
        <f t="shared" si="9"/>
        <v>-1.8593264077284459</v>
      </c>
      <c r="I33" s="46">
        <f t="shared" si="9"/>
        <v>-2.1242147529305129</v>
      </c>
      <c r="J33" s="46">
        <f t="shared" si="9"/>
        <v>-1.8327194322163365</v>
      </c>
      <c r="K33" s="46">
        <f t="shared" si="9"/>
        <v>-0.82533589251440276</v>
      </c>
      <c r="L33" s="46">
        <f t="shared" si="9"/>
        <v>4.5310042499079799</v>
      </c>
      <c r="M33" s="46">
        <f t="shared" si="9"/>
        <v>-1.9154056637985093</v>
      </c>
      <c r="N33" s="46">
        <f t="shared" si="9"/>
        <v>-2.6226112521715947</v>
      </c>
      <c r="O33" s="154">
        <f t="shared" si="9"/>
        <v>-1.5811898374625315</v>
      </c>
      <c r="P33" s="155">
        <f t="shared" si="9"/>
        <v>-1.3009343368803599</v>
      </c>
      <c r="Q33" s="156"/>
    </row>
    <row r="34" spans="1:17" s="40" customFormat="1" ht="30" customHeight="1" thickBot="1">
      <c r="A34" s="152" t="s">
        <v>141</v>
      </c>
      <c r="B34" s="157" t="str">
        <f>IF(OR(B23=" --- ",B31=" --- ")," --- ",B23/B31*100-100)</f>
        <v xml:space="preserve"> --- </v>
      </c>
      <c r="C34" s="158">
        <f t="shared" ref="C34:P34" si="10">IF(OR(C23=" --- ",C31=" --- ")," --- ",C23/C31*100-100)</f>
        <v>4.6516971965071292</v>
      </c>
      <c r="D34" s="158" t="str">
        <f t="shared" si="10"/>
        <v xml:space="preserve"> --- </v>
      </c>
      <c r="E34" s="158" t="str">
        <f t="shared" si="10"/>
        <v xml:space="preserve"> --- </v>
      </c>
      <c r="F34" s="158" t="str">
        <f t="shared" si="10"/>
        <v xml:space="preserve"> --- </v>
      </c>
      <c r="G34" s="158">
        <f t="shared" si="10"/>
        <v>7.2555308286424918</v>
      </c>
      <c r="H34" s="158" t="str">
        <f t="shared" si="10"/>
        <v xml:space="preserve"> --- </v>
      </c>
      <c r="I34" s="158">
        <f t="shared" si="10"/>
        <v>4.68474576271187</v>
      </c>
      <c r="J34" s="158">
        <f t="shared" si="10"/>
        <v>6.009523809523813</v>
      </c>
      <c r="K34" s="158" t="str">
        <f t="shared" si="10"/>
        <v xml:space="preserve"> --- </v>
      </c>
      <c r="L34" s="158">
        <f t="shared" si="10"/>
        <v>5.5861776552893758</v>
      </c>
      <c r="M34" s="158" t="str">
        <f t="shared" si="10"/>
        <v xml:space="preserve"> --- </v>
      </c>
      <c r="N34" s="158" t="str">
        <f t="shared" si="10"/>
        <v xml:space="preserve"> --- </v>
      </c>
      <c r="O34" s="159">
        <f t="shared" si="10"/>
        <v>5.4549690474605654</v>
      </c>
      <c r="P34" s="160">
        <f t="shared" si="10"/>
        <v>2.5381723828215854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1133</v>
      </c>
      <c r="C36" s="47">
        <f t="shared" ref="C36:P36" si="11">IF(OR(C15=" --- ",C23=" --- ")," --- ",C15-C23)</f>
        <v>-995</v>
      </c>
      <c r="D36" s="47" t="str">
        <f t="shared" si="11"/>
        <v xml:space="preserve"> --- </v>
      </c>
      <c r="E36" s="47">
        <f t="shared" si="11"/>
        <v>-552</v>
      </c>
      <c r="F36" s="47">
        <f t="shared" si="11"/>
        <v>325</v>
      </c>
      <c r="G36" s="47">
        <f t="shared" si="11"/>
        <v>-543</v>
      </c>
      <c r="H36" s="47">
        <f t="shared" si="11"/>
        <v>-562</v>
      </c>
      <c r="I36" s="47">
        <f t="shared" si="11"/>
        <v>-656</v>
      </c>
      <c r="J36" s="47">
        <f t="shared" si="11"/>
        <v>-612</v>
      </c>
      <c r="K36" s="47">
        <f t="shared" si="11"/>
        <v>-258</v>
      </c>
      <c r="L36" s="47">
        <f t="shared" si="11"/>
        <v>1354</v>
      </c>
      <c r="M36" s="47">
        <f t="shared" si="11"/>
        <v>-581</v>
      </c>
      <c r="N36" s="47">
        <f t="shared" si="11"/>
        <v>-785</v>
      </c>
      <c r="O36" s="163">
        <f t="shared" si="11"/>
        <v>-501</v>
      </c>
      <c r="P36" s="164">
        <f t="shared" si="11"/>
        <v>-401</v>
      </c>
    </row>
    <row r="37" spans="1:17" s="40" customFormat="1" ht="30" customHeight="1" thickBot="1">
      <c r="A37" s="161" t="s">
        <v>142</v>
      </c>
      <c r="B37" s="165" t="str">
        <f>IF(OR(B23=" --- ",B31=" --- ")," --- ",B23-B31)</f>
        <v xml:space="preserve"> --- </v>
      </c>
      <c r="C37" s="166">
        <f t="shared" ref="C37:P37" si="12">IF(OR(C23=" --- ",C31=" --- ")," --- ",C23-C31)</f>
        <v>1417</v>
      </c>
      <c r="D37" s="166" t="str">
        <f t="shared" si="12"/>
        <v xml:space="preserve"> --- </v>
      </c>
      <c r="E37" s="166" t="str">
        <f t="shared" si="12"/>
        <v xml:space="preserve"> --- </v>
      </c>
      <c r="F37" s="166" t="str">
        <f t="shared" si="12"/>
        <v xml:space="preserve"> --- </v>
      </c>
      <c r="G37" s="166">
        <f t="shared" si="12"/>
        <v>2217</v>
      </c>
      <c r="H37" s="166" t="str">
        <f t="shared" si="12"/>
        <v xml:space="preserve"> --- </v>
      </c>
      <c r="I37" s="166">
        <f t="shared" si="12"/>
        <v>1382</v>
      </c>
      <c r="J37" s="166">
        <f t="shared" si="12"/>
        <v>1893</v>
      </c>
      <c r="K37" s="166" t="str">
        <f t="shared" si="12"/>
        <v xml:space="preserve"> --- </v>
      </c>
      <c r="L37" s="166">
        <f t="shared" si="12"/>
        <v>1581</v>
      </c>
      <c r="M37" s="166" t="str">
        <f t="shared" si="12"/>
        <v xml:space="preserve"> --- </v>
      </c>
      <c r="N37" s="166" t="str">
        <f t="shared" si="12"/>
        <v xml:space="preserve"> --- </v>
      </c>
      <c r="O37" s="167">
        <f t="shared" si="12"/>
        <v>1639</v>
      </c>
      <c r="P37" s="168">
        <f t="shared" si="12"/>
        <v>763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68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214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8.0015646731571621</v>
      </c>
      <c r="C97" s="46">
        <f t="shared" ref="C97:P97" si="13">IF(OR(C13=" --- ",C21=" --- ")," --- ",C13/C21*100-100)</f>
        <v>-2.6265660487947855</v>
      </c>
      <c r="D97" s="46" t="str">
        <f t="shared" si="13"/>
        <v xml:space="preserve"> --- </v>
      </c>
      <c r="E97" s="46">
        <f t="shared" si="13"/>
        <v>-0.39195637355146573</v>
      </c>
      <c r="F97" s="46">
        <f t="shared" si="13"/>
        <v>2.5010012905522672</v>
      </c>
      <c r="G97" s="46">
        <f t="shared" si="13"/>
        <v>0.34716864681377047</v>
      </c>
      <c r="H97" s="46">
        <f t="shared" si="13"/>
        <v>-2.2020526960784252</v>
      </c>
      <c r="I97" s="46">
        <f t="shared" si="13"/>
        <v>-2.5015253203172705</v>
      </c>
      <c r="J97" s="46">
        <f t="shared" si="13"/>
        <v>-1.2186456334825522</v>
      </c>
      <c r="K97" s="46">
        <f t="shared" si="13"/>
        <v>-0.56171246394413288</v>
      </c>
      <c r="L97" s="46">
        <f t="shared" si="13"/>
        <v>4.5598405814089631</v>
      </c>
      <c r="M97" s="46">
        <f t="shared" si="13"/>
        <v>-3.5107543640897774</v>
      </c>
      <c r="N97" s="46">
        <f t="shared" si="13"/>
        <v>-1.2144652871784842</v>
      </c>
      <c r="O97" s="154">
        <f t="shared" si="13"/>
        <v>-0.16000595370991277</v>
      </c>
      <c r="P97" s="155">
        <f t="shared" si="13"/>
        <v>-0.47955190669838998</v>
      </c>
    </row>
    <row r="98" spans="1:16" ht="30" customHeight="1" thickBot="1">
      <c r="A98" s="152" t="s">
        <v>217</v>
      </c>
      <c r="B98" s="157" t="str">
        <f>IF(OR(B21=" --- ",B29=" --- ")," --- ",B21/B29*100-100)</f>
        <v xml:space="preserve"> --- </v>
      </c>
      <c r="C98" s="158">
        <f t="shared" ref="C98:P98" si="14">IF(OR(C21=" --- ",C29=" --- ")," --- ",C21/C29*100-100)</f>
        <v>4.3860655424266639</v>
      </c>
      <c r="D98" s="158" t="str">
        <f t="shared" si="14"/>
        <v xml:space="preserve"> --- </v>
      </c>
      <c r="E98" s="158" t="str">
        <f t="shared" si="14"/>
        <v xml:space="preserve"> --- </v>
      </c>
      <c r="F98" s="158" t="str">
        <f t="shared" si="14"/>
        <v xml:space="preserve"> --- </v>
      </c>
      <c r="G98" s="158">
        <f t="shared" si="14"/>
        <v>3.8372186173195644</v>
      </c>
      <c r="H98" s="158" t="str">
        <f t="shared" si="14"/>
        <v xml:space="preserve"> --- </v>
      </c>
      <c r="I98" s="158">
        <f t="shared" si="14"/>
        <v>3.8204204441981062</v>
      </c>
      <c r="J98" s="158">
        <f t="shared" si="14"/>
        <v>3.4247078709487795</v>
      </c>
      <c r="K98" s="158" t="str">
        <f t="shared" si="14"/>
        <v xml:space="preserve"> --- </v>
      </c>
      <c r="L98" s="158">
        <f t="shared" si="14"/>
        <v>5.0270847012475315</v>
      </c>
      <c r="M98" s="158" t="str">
        <f t="shared" si="14"/>
        <v xml:space="preserve"> --- </v>
      </c>
      <c r="N98" s="158" t="str">
        <f t="shared" si="14"/>
        <v xml:space="preserve"> --- </v>
      </c>
      <c r="O98" s="159">
        <f t="shared" si="14"/>
        <v>3.1116909028124269</v>
      </c>
      <c r="P98" s="160">
        <f t="shared" si="14"/>
        <v>1.5426567978184664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1841</v>
      </c>
      <c r="C100" s="47">
        <f t="shared" ref="C100:P100" si="15">IF(OR(C13=" --- ",C21=" --- ")," --- ",C13-C21)</f>
        <v>-717</v>
      </c>
      <c r="D100" s="47" t="str">
        <f t="shared" si="15"/>
        <v xml:space="preserve"> --- </v>
      </c>
      <c r="E100" s="47">
        <f t="shared" si="15"/>
        <v>-115</v>
      </c>
      <c r="F100" s="47">
        <f t="shared" si="15"/>
        <v>562</v>
      </c>
      <c r="G100" s="47">
        <f t="shared" si="15"/>
        <v>90</v>
      </c>
      <c r="H100" s="47">
        <f t="shared" si="15"/>
        <v>-575</v>
      </c>
      <c r="I100" s="47">
        <f t="shared" si="15"/>
        <v>-656</v>
      </c>
      <c r="J100" s="47">
        <f t="shared" si="15"/>
        <v>-343</v>
      </c>
      <c r="K100" s="47">
        <f t="shared" si="15"/>
        <v>-148</v>
      </c>
      <c r="L100" s="47">
        <f t="shared" si="15"/>
        <v>1167</v>
      </c>
      <c r="M100" s="47">
        <f t="shared" si="15"/>
        <v>-901</v>
      </c>
      <c r="N100" s="47">
        <f t="shared" si="15"/>
        <v>-314</v>
      </c>
      <c r="O100" s="163">
        <f t="shared" si="15"/>
        <v>-43</v>
      </c>
      <c r="P100" s="164">
        <f t="shared" si="15"/>
        <v>-125</v>
      </c>
    </row>
    <row r="101" spans="1:16" ht="30" customHeight="1" thickBot="1">
      <c r="A101" s="161" t="s">
        <v>219</v>
      </c>
      <c r="B101" s="165" t="str">
        <f>IF(OR(B21=" --- ",B29=" --- ")," --- ",B21-B29)</f>
        <v xml:space="preserve"> --- </v>
      </c>
      <c r="C101" s="166">
        <f t="shared" ref="C101:P101" si="16">IF(OR(C21=" --- ",C29=" --- ")," --- ",C21-C29)</f>
        <v>1147</v>
      </c>
      <c r="D101" s="166" t="str">
        <f t="shared" si="16"/>
        <v xml:space="preserve"> --- </v>
      </c>
      <c r="E101" s="166" t="str">
        <f t="shared" si="16"/>
        <v xml:space="preserve"> --- </v>
      </c>
      <c r="F101" s="166" t="str">
        <f t="shared" si="16"/>
        <v xml:space="preserve"> --- </v>
      </c>
      <c r="G101" s="166">
        <f t="shared" si="16"/>
        <v>958</v>
      </c>
      <c r="H101" s="166" t="str">
        <f t="shared" si="16"/>
        <v xml:space="preserve"> --- </v>
      </c>
      <c r="I101" s="166">
        <f t="shared" si="16"/>
        <v>965</v>
      </c>
      <c r="J101" s="166">
        <f t="shared" si="16"/>
        <v>932</v>
      </c>
      <c r="K101" s="166" t="str">
        <f t="shared" si="16"/>
        <v xml:space="preserve"> --- </v>
      </c>
      <c r="L101" s="166">
        <f t="shared" si="16"/>
        <v>1225</v>
      </c>
      <c r="M101" s="166" t="str">
        <f t="shared" si="16"/>
        <v xml:space="preserve"> --- </v>
      </c>
      <c r="N101" s="166" t="str">
        <f t="shared" si="16"/>
        <v xml:space="preserve"> --- </v>
      </c>
      <c r="O101" s="167">
        <f t="shared" si="16"/>
        <v>811</v>
      </c>
      <c r="P101" s="168">
        <f t="shared" si="16"/>
        <v>396</v>
      </c>
    </row>
    <row r="103" spans="1:16">
      <c r="P103" s="25" t="s">
        <v>220</v>
      </c>
    </row>
    <row r="147" spans="1:16" ht="13.5" thickBot="1">
      <c r="P147" s="25" t="s">
        <v>221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-13.490853658536579</v>
      </c>
      <c r="C150" s="46">
        <f t="shared" ref="C150:P150" si="17">IF(OR(C14=" --- ",C22=" --- ")," --- ",C14/C22*100-100)</f>
        <v>-6.0685439860292547</v>
      </c>
      <c r="D150" s="46" t="str">
        <f t="shared" si="17"/>
        <v xml:space="preserve"> --- </v>
      </c>
      <c r="E150" s="46">
        <f t="shared" si="17"/>
        <v>-9.9977121940059419</v>
      </c>
      <c r="F150" s="46">
        <f t="shared" si="17"/>
        <v>-5.8808933002481325</v>
      </c>
      <c r="G150" s="46">
        <f t="shared" si="17"/>
        <v>-9.2422251423565456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>
        <f t="shared" si="17"/>
        <v>-2.2394136807817517</v>
      </c>
      <c r="L150" s="46">
        <f t="shared" si="17"/>
        <v>4.3589743589743648</v>
      </c>
      <c r="M150" s="46">
        <f t="shared" si="17"/>
        <v>6.8537159991432901</v>
      </c>
      <c r="N150" s="46">
        <f t="shared" si="17"/>
        <v>-11.552612214863871</v>
      </c>
      <c r="O150" s="154">
        <f t="shared" si="17"/>
        <v>-9.5198503429640482</v>
      </c>
      <c r="P150" s="155">
        <f t="shared" si="17"/>
        <v>-5.8007566204287428</v>
      </c>
    </row>
    <row r="151" spans="1:16" ht="30" customHeight="1" thickBot="1">
      <c r="A151" s="152" t="s">
        <v>224</v>
      </c>
      <c r="B151" s="157" t="str">
        <f>IF(OR(B22=" --- ",B30=" --- ")," --- ",B22/B30*100-100)</f>
        <v xml:space="preserve"> --- </v>
      </c>
      <c r="C151" s="158">
        <f t="shared" ref="C151:P151" si="18">IF(OR(C22=" --- ",C30=" --- ")," --- ",C22/C30*100-100)</f>
        <v>6.2630480167014611</v>
      </c>
      <c r="D151" s="158" t="str">
        <f t="shared" si="18"/>
        <v xml:space="preserve"> --- </v>
      </c>
      <c r="E151" s="158" t="str">
        <f t="shared" si="18"/>
        <v xml:space="preserve"> --- </v>
      </c>
      <c r="F151" s="158" t="str">
        <f t="shared" si="18"/>
        <v xml:space="preserve"> --- </v>
      </c>
      <c r="G151" s="158">
        <f t="shared" si="18"/>
        <v>22.522361359570667</v>
      </c>
      <c r="H151" s="158" t="str">
        <f t="shared" si="18"/>
        <v xml:space="preserve"> --- </v>
      </c>
      <c r="I151" s="158">
        <f t="shared" si="18"/>
        <v>9.832586654091017</v>
      </c>
      <c r="J151" s="158">
        <f t="shared" si="18"/>
        <v>22.421838544097056</v>
      </c>
      <c r="K151" s="158" t="str">
        <f t="shared" si="18"/>
        <v xml:space="preserve"> --- </v>
      </c>
      <c r="L151" s="158">
        <f t="shared" si="18"/>
        <v>9.0493136756481789</v>
      </c>
      <c r="M151" s="158" t="str">
        <f t="shared" si="18"/>
        <v xml:space="preserve"> --- </v>
      </c>
      <c r="N151" s="158" t="str">
        <f t="shared" si="18"/>
        <v xml:space="preserve"> --- </v>
      </c>
      <c r="O151" s="159">
        <f t="shared" si="18"/>
        <v>20.788350489580722</v>
      </c>
      <c r="P151" s="160">
        <f t="shared" si="18"/>
        <v>8.3580050102482346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-708</v>
      </c>
      <c r="C153" s="47">
        <f t="shared" ref="C153:P153" si="19">IF(OR(C14=" --- ",C22=" --- ")," --- ",C14-C22)</f>
        <v>-278</v>
      </c>
      <c r="D153" s="47" t="str">
        <f t="shared" si="19"/>
        <v xml:space="preserve"> --- </v>
      </c>
      <c r="E153" s="47">
        <f t="shared" si="19"/>
        <v>-437</v>
      </c>
      <c r="F153" s="47">
        <f t="shared" si="19"/>
        <v>-237</v>
      </c>
      <c r="G153" s="47">
        <f t="shared" si="19"/>
        <v>-633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>
        <f t="shared" si="19"/>
        <v>-110</v>
      </c>
      <c r="L153" s="47">
        <f t="shared" si="19"/>
        <v>187</v>
      </c>
      <c r="M153" s="47">
        <f t="shared" si="19"/>
        <v>320</v>
      </c>
      <c r="N153" s="47">
        <f t="shared" si="19"/>
        <v>-471</v>
      </c>
      <c r="O153" s="163">
        <f t="shared" si="19"/>
        <v>-458</v>
      </c>
      <c r="P153" s="164">
        <f t="shared" si="19"/>
        <v>-276</v>
      </c>
    </row>
    <row r="154" spans="1:16" ht="30" customHeight="1" thickBot="1">
      <c r="A154" s="161" t="s">
        <v>226</v>
      </c>
      <c r="B154" s="165" t="str">
        <f>IF(OR(B22=" --- ",B30=" --- ")," --- ",B22-B30)</f>
        <v xml:space="preserve"> --- </v>
      </c>
      <c r="C154" s="166">
        <f t="shared" ref="C154:P154" si="20">IF(OR(C22=" --- ",C30=" --- ")," --- ",C22-C30)</f>
        <v>270</v>
      </c>
      <c r="D154" s="166" t="str">
        <f t="shared" si="20"/>
        <v xml:space="preserve"> --- </v>
      </c>
      <c r="E154" s="166" t="str">
        <f t="shared" si="20"/>
        <v xml:space="preserve"> --- </v>
      </c>
      <c r="F154" s="166" t="str">
        <f t="shared" si="20"/>
        <v xml:space="preserve"> --- </v>
      </c>
      <c r="G154" s="166">
        <f t="shared" si="20"/>
        <v>1259</v>
      </c>
      <c r="H154" s="166" t="str">
        <f t="shared" si="20"/>
        <v xml:space="preserve"> --- </v>
      </c>
      <c r="I154" s="166">
        <f t="shared" si="20"/>
        <v>417</v>
      </c>
      <c r="J154" s="166">
        <f t="shared" si="20"/>
        <v>961</v>
      </c>
      <c r="K154" s="166" t="str">
        <f t="shared" si="20"/>
        <v xml:space="preserve"> --- </v>
      </c>
      <c r="L154" s="166">
        <f t="shared" si="20"/>
        <v>356</v>
      </c>
      <c r="M154" s="166" t="str">
        <f t="shared" si="20"/>
        <v xml:space="preserve"> --- </v>
      </c>
      <c r="N154" s="166" t="str">
        <f t="shared" si="20"/>
        <v xml:space="preserve"> --- </v>
      </c>
      <c r="O154" s="167">
        <f t="shared" si="20"/>
        <v>828</v>
      </c>
      <c r="P154" s="168">
        <f t="shared" si="20"/>
        <v>367</v>
      </c>
    </row>
    <row r="156" spans="1:16">
      <c r="P156" s="25" t="s">
        <v>227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99" priority="9" stopIfTrue="1">
      <formula>B9&gt;B17</formula>
    </cfRule>
    <cfRule type="expression" dxfId="298" priority="10" stopIfTrue="1">
      <formula>B9&lt;B17</formula>
    </cfRule>
  </conditionalFormatting>
  <conditionalFormatting sqref="C9:E9">
    <cfRule type="expression" dxfId="297" priority="7" stopIfTrue="1">
      <formula>C9&gt;C17</formula>
    </cfRule>
    <cfRule type="expression" dxfId="296" priority="8" stopIfTrue="1">
      <formula>C9&lt;C17</formula>
    </cfRule>
  </conditionalFormatting>
  <conditionalFormatting sqref="B10">
    <cfRule type="expression" dxfId="295" priority="5" stopIfTrue="1">
      <formula>B10&gt;B18</formula>
    </cfRule>
    <cfRule type="expression" dxfId="294" priority="6" stopIfTrue="1">
      <formula>B10&lt;B18</formula>
    </cfRule>
  </conditionalFormatting>
  <conditionalFormatting sqref="C9:O9">
    <cfRule type="expression" dxfId="293" priority="3" stopIfTrue="1">
      <formula>C9&gt;C17</formula>
    </cfRule>
    <cfRule type="expression" dxfId="292" priority="4" stopIfTrue="1">
      <formula>C9&lt;C17</formula>
    </cfRule>
  </conditionalFormatting>
  <conditionalFormatting sqref="C10:O10">
    <cfRule type="expression" dxfId="291" priority="1" stopIfTrue="1">
      <formula>C10&gt;C18</formula>
    </cfRule>
    <cfRule type="expression" dxfId="29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1" t="s">
        <v>58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94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11.2</v>
      </c>
      <c r="C9" s="50">
        <v>11.773999999999999</v>
      </c>
      <c r="D9" s="50">
        <v>10.61</v>
      </c>
      <c r="E9" s="50">
        <v>12.54</v>
      </c>
      <c r="F9" s="50">
        <v>10.79</v>
      </c>
      <c r="G9" s="50">
        <v>10.01</v>
      </c>
      <c r="H9" s="50">
        <v>11.885601089513445</v>
      </c>
      <c r="I9" s="50">
        <v>11.6</v>
      </c>
      <c r="J9" s="50">
        <v>12.16</v>
      </c>
      <c r="K9" s="50">
        <v>11.83</v>
      </c>
      <c r="L9" s="50">
        <v>11.144264150943396</v>
      </c>
      <c r="M9" s="50">
        <v>10.51</v>
      </c>
      <c r="N9" s="50">
        <v>13.3</v>
      </c>
      <c r="O9" s="131">
        <v>11.32</v>
      </c>
      <c r="P9" s="63">
        <f t="shared" ref="P9:P12" si="0">SUM(B9:O9)/COUNTIF(B9:O9,"&gt;0")</f>
        <v>11.476704660032629</v>
      </c>
    </row>
    <row r="10" spans="1:33" s="34" customFormat="1" ht="30" customHeight="1">
      <c r="A10" s="33" t="s">
        <v>17</v>
      </c>
      <c r="B10" s="74">
        <v>45</v>
      </c>
      <c r="C10" s="51">
        <v>38.137799999999999</v>
      </c>
      <c r="D10" s="51">
        <v>43.399200000000008</v>
      </c>
      <c r="E10" s="51">
        <v>42</v>
      </c>
      <c r="F10" s="51">
        <v>33</v>
      </c>
      <c r="G10" s="51">
        <v>32.07</v>
      </c>
      <c r="H10" s="51">
        <v>46.992266999999998</v>
      </c>
      <c r="I10" s="51">
        <v>38.799999999999997</v>
      </c>
      <c r="J10" s="51">
        <v>37</v>
      </c>
      <c r="K10" s="51">
        <v>43.29</v>
      </c>
      <c r="L10" s="51">
        <v>45.5</v>
      </c>
      <c r="M10" s="51">
        <v>40</v>
      </c>
      <c r="N10" s="51">
        <v>50</v>
      </c>
      <c r="O10" s="132">
        <v>39.770000000000003</v>
      </c>
      <c r="P10" s="56">
        <f t="shared" si="0"/>
        <v>41.068519071428568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27733</v>
      </c>
      <c r="C13" s="38">
        <f t="shared" ref="C13:O14" si="1">IF(C9=0," --- ",ROUND(12*(1/C9*C11),))</f>
        <v>26420</v>
      </c>
      <c r="D13" s="38">
        <f t="shared" si="1"/>
        <v>27350</v>
      </c>
      <c r="E13" s="38">
        <f t="shared" si="1"/>
        <v>24354</v>
      </c>
      <c r="F13" s="38">
        <f t="shared" si="1"/>
        <v>27025</v>
      </c>
      <c r="G13" s="38">
        <f t="shared" si="1"/>
        <v>28951</v>
      </c>
      <c r="H13" s="38">
        <f t="shared" si="1"/>
        <v>25150</v>
      </c>
      <c r="I13" s="38">
        <f t="shared" si="1"/>
        <v>25216</v>
      </c>
      <c r="J13" s="38">
        <f t="shared" si="1"/>
        <v>24236</v>
      </c>
      <c r="K13" s="38">
        <f>IF(K9=0," --- ",ROUND(12*(1/K9*K11)+Q38,))</f>
        <v>25231</v>
      </c>
      <c r="L13" s="38">
        <f t="shared" si="1"/>
        <v>26865</v>
      </c>
      <c r="M13" s="38">
        <f t="shared" si="1"/>
        <v>28298</v>
      </c>
      <c r="N13" s="38">
        <f t="shared" si="1"/>
        <v>21125</v>
      </c>
      <c r="O13" s="135">
        <f t="shared" si="1"/>
        <v>27518</v>
      </c>
      <c r="P13" s="136">
        <f>ROUND(SUM(B13:O13)/COUNTIF(B13:O13,"&gt;0"),)</f>
        <v>26105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4086</v>
      </c>
      <c r="C14" s="77">
        <f t="shared" si="1"/>
        <v>4607</v>
      </c>
      <c r="D14" s="77">
        <f t="shared" si="1"/>
        <v>3906</v>
      </c>
      <c r="E14" s="77">
        <f t="shared" si="1"/>
        <v>3934</v>
      </c>
      <c r="F14" s="77">
        <f t="shared" si="1"/>
        <v>5055</v>
      </c>
      <c r="G14" s="77">
        <f t="shared" si="1"/>
        <v>4900</v>
      </c>
      <c r="H14" s="77">
        <f t="shared" si="1"/>
        <v>4127</v>
      </c>
      <c r="I14" s="77">
        <f t="shared" si="1"/>
        <v>4512</v>
      </c>
      <c r="J14" s="77">
        <f t="shared" si="1"/>
        <v>4978</v>
      </c>
      <c r="K14" s="77">
        <f t="shared" si="1"/>
        <v>3861</v>
      </c>
      <c r="L14" s="77">
        <f t="shared" si="1"/>
        <v>4074</v>
      </c>
      <c r="M14" s="77">
        <f t="shared" si="1"/>
        <v>4490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4321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31819</v>
      </c>
      <c r="C15" s="77">
        <f t="shared" ref="C15:P15" si="2">IF(C9=0," --- ",C13+C14)</f>
        <v>31027</v>
      </c>
      <c r="D15" s="77">
        <f t="shared" si="2"/>
        <v>31256</v>
      </c>
      <c r="E15" s="77">
        <f t="shared" si="2"/>
        <v>28288</v>
      </c>
      <c r="F15" s="77">
        <f t="shared" si="2"/>
        <v>32080</v>
      </c>
      <c r="G15" s="77">
        <f t="shared" si="2"/>
        <v>33851</v>
      </c>
      <c r="H15" s="77">
        <f t="shared" si="2"/>
        <v>29277</v>
      </c>
      <c r="I15" s="77">
        <f t="shared" si="2"/>
        <v>29728</v>
      </c>
      <c r="J15" s="77">
        <f t="shared" si="2"/>
        <v>29214</v>
      </c>
      <c r="K15" s="77">
        <f t="shared" si="2"/>
        <v>29092</v>
      </c>
      <c r="L15" s="77">
        <f t="shared" si="2"/>
        <v>30939</v>
      </c>
      <c r="M15" s="77">
        <f t="shared" si="2"/>
        <v>32788</v>
      </c>
      <c r="N15" s="77">
        <f t="shared" si="2"/>
        <v>24731</v>
      </c>
      <c r="O15" s="138">
        <f t="shared" si="2"/>
        <v>31871</v>
      </c>
      <c r="P15" s="136">
        <f t="shared" si="2"/>
        <v>30426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12.9</v>
      </c>
      <c r="C17" s="50">
        <v>11.773999999999999</v>
      </c>
      <c r="D17" s="50">
        <v>10.61</v>
      </c>
      <c r="E17" s="50">
        <v>12.54</v>
      </c>
      <c r="F17" s="50">
        <v>10.88</v>
      </c>
      <c r="G17" s="50">
        <v>10.01</v>
      </c>
      <c r="H17" s="50">
        <v>11.885601089513434</v>
      </c>
      <c r="I17" s="50">
        <v>11.6</v>
      </c>
      <c r="J17" s="50">
        <v>12.16</v>
      </c>
      <c r="K17" s="50">
        <v>11.83</v>
      </c>
      <c r="L17" s="50">
        <v>11.049499999999998</v>
      </c>
      <c r="M17" s="50">
        <v>10.51</v>
      </c>
      <c r="N17" s="50">
        <v>11.33</v>
      </c>
      <c r="O17" s="131">
        <v>11.32</v>
      </c>
      <c r="P17" s="143">
        <f t="shared" ref="P17:P20" si="3">SUM(B17:O17)/COUNTIF(B17:O17,"&gt;0")</f>
        <v>11.457078649250958</v>
      </c>
      <c r="R17" s="144"/>
      <c r="S17" s="144"/>
    </row>
    <row r="18" spans="1:23" s="34" customFormat="1" ht="30" customHeight="1">
      <c r="A18" s="33" t="s">
        <v>17</v>
      </c>
      <c r="B18" s="145">
        <v>35.07</v>
      </c>
      <c r="C18" s="51">
        <v>38.137799999999999</v>
      </c>
      <c r="D18" s="51">
        <v>43.399200000000008</v>
      </c>
      <c r="E18" s="51">
        <v>42</v>
      </c>
      <c r="F18" s="51">
        <v>32.07</v>
      </c>
      <c r="G18" s="51">
        <v>32.07</v>
      </c>
      <c r="H18" s="51">
        <v>46.992266999999998</v>
      </c>
      <c r="I18" s="51">
        <v>38.799999999999997</v>
      </c>
      <c r="J18" s="51">
        <v>37</v>
      </c>
      <c r="K18" s="51">
        <v>34.81</v>
      </c>
      <c r="L18" s="51">
        <v>44.61</v>
      </c>
      <c r="M18" s="51">
        <v>40</v>
      </c>
      <c r="N18" s="51">
        <v>35</v>
      </c>
      <c r="O18" s="132">
        <v>39.770000000000003</v>
      </c>
      <c r="P18" s="146">
        <f t="shared" si="3"/>
        <v>38.552090500000006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25115.428571428572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24078</v>
      </c>
      <c r="C21" s="38">
        <f t="shared" ref="C21:O22" si="4">IF(C17=0," --- ",ROUND(12*(1/C17*C19),))</f>
        <v>27132</v>
      </c>
      <c r="D21" s="38">
        <f t="shared" si="4"/>
        <v>27350</v>
      </c>
      <c r="E21" s="38">
        <f t="shared" si="4"/>
        <v>24450</v>
      </c>
      <c r="F21" s="38">
        <f t="shared" si="4"/>
        <v>26912</v>
      </c>
      <c r="G21" s="38">
        <f t="shared" si="4"/>
        <v>28850</v>
      </c>
      <c r="H21" s="38">
        <f t="shared" si="4"/>
        <v>25715</v>
      </c>
      <c r="I21" s="38">
        <f t="shared" si="4"/>
        <v>25862</v>
      </c>
      <c r="J21" s="38">
        <f t="shared" si="4"/>
        <v>24535</v>
      </c>
      <c r="K21" s="38">
        <f t="shared" si="4"/>
        <v>25368</v>
      </c>
      <c r="L21" s="38">
        <f t="shared" si="4"/>
        <v>27353</v>
      </c>
      <c r="M21" s="38">
        <f t="shared" si="4"/>
        <v>29326</v>
      </c>
      <c r="N21" s="38">
        <f t="shared" si="4"/>
        <v>25102</v>
      </c>
      <c r="O21" s="135">
        <f t="shared" si="4"/>
        <v>27563</v>
      </c>
      <c r="P21" s="136">
        <f>ROUND(SUM(B21:O21)/COUNTIF(B21:O21,"&gt;0"),)</f>
        <v>26400</v>
      </c>
    </row>
    <row r="22" spans="1:23" s="82" customFormat="1" ht="30" customHeight="1" thickBot="1">
      <c r="A22" s="37" t="s">
        <v>209</v>
      </c>
      <c r="B22" s="77">
        <f>IF(B18=0," --- ",ROUND(12*(1/B18*B20),))</f>
        <v>5866</v>
      </c>
      <c r="C22" s="77">
        <f t="shared" si="4"/>
        <v>4904</v>
      </c>
      <c r="D22" s="77">
        <f t="shared" si="4"/>
        <v>4155</v>
      </c>
      <c r="E22" s="77">
        <f t="shared" si="4"/>
        <v>4371</v>
      </c>
      <c r="F22" s="77">
        <f t="shared" si="4"/>
        <v>5313</v>
      </c>
      <c r="G22" s="77">
        <f t="shared" si="4"/>
        <v>5399</v>
      </c>
      <c r="H22" s="77">
        <f t="shared" si="4"/>
        <v>4114</v>
      </c>
      <c r="I22" s="77">
        <f t="shared" si="4"/>
        <v>4512</v>
      </c>
      <c r="J22" s="77">
        <f t="shared" si="4"/>
        <v>5247</v>
      </c>
      <c r="K22" s="77">
        <f t="shared" si="4"/>
        <v>4912</v>
      </c>
      <c r="L22" s="77">
        <f t="shared" si="4"/>
        <v>3903</v>
      </c>
      <c r="M22" s="77">
        <f t="shared" si="4"/>
        <v>4202</v>
      </c>
      <c r="N22" s="77">
        <f t="shared" si="4"/>
        <v>4776</v>
      </c>
      <c r="O22" s="138">
        <f t="shared" si="4"/>
        <v>4811</v>
      </c>
      <c r="P22" s="136">
        <f>ROUND(SUM(B22:O22)/COUNTIF(B22:O22,"&gt;0"),)</f>
        <v>4749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29944</v>
      </c>
      <c r="C23" s="77">
        <f t="shared" si="5"/>
        <v>32036</v>
      </c>
      <c r="D23" s="77">
        <f t="shared" si="5"/>
        <v>31505</v>
      </c>
      <c r="E23" s="77">
        <f t="shared" si="5"/>
        <v>28821</v>
      </c>
      <c r="F23" s="77">
        <f t="shared" si="5"/>
        <v>32225</v>
      </c>
      <c r="G23" s="77">
        <f t="shared" si="5"/>
        <v>34249</v>
      </c>
      <c r="H23" s="77">
        <f t="shared" si="5"/>
        <v>29829</v>
      </c>
      <c r="I23" s="77">
        <f t="shared" si="5"/>
        <v>30374</v>
      </c>
      <c r="J23" s="77">
        <f t="shared" si="5"/>
        <v>29782</v>
      </c>
      <c r="K23" s="77">
        <f t="shared" si="5"/>
        <v>30280</v>
      </c>
      <c r="L23" s="77">
        <f t="shared" si="5"/>
        <v>31256</v>
      </c>
      <c r="M23" s="77">
        <f t="shared" si="5"/>
        <v>33528</v>
      </c>
      <c r="N23" s="77">
        <f t="shared" si="5"/>
        <v>29878</v>
      </c>
      <c r="O23" s="138">
        <f t="shared" si="5"/>
        <v>32374</v>
      </c>
      <c r="P23" s="136">
        <f t="shared" si="5"/>
        <v>31149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12.55</v>
      </c>
      <c r="C25" s="50">
        <v>11.6</v>
      </c>
      <c r="D25" s="50">
        <v>10.61</v>
      </c>
      <c r="E25" s="50">
        <v>12.54</v>
      </c>
      <c r="F25" s="50">
        <v>10.9</v>
      </c>
      <c r="G25" s="50">
        <v>10.01</v>
      </c>
      <c r="H25" s="50">
        <v>11.707317073170731</v>
      </c>
      <c r="I25" s="50">
        <v>12.15</v>
      </c>
      <c r="J25" s="50">
        <v>12.16</v>
      </c>
      <c r="K25" s="50">
        <v>11.83</v>
      </c>
      <c r="L25" s="50">
        <v>11.049499999999998</v>
      </c>
      <c r="M25" s="50">
        <v>10.51</v>
      </c>
      <c r="N25" s="50">
        <v>11</v>
      </c>
      <c r="O25" s="131">
        <v>11.32</v>
      </c>
      <c r="P25" s="143">
        <f t="shared" ref="P25:P28" si="6">SUM(B25:O25)/COUNTIF(B25:O25,"&gt;0")</f>
        <v>11.424058362369337</v>
      </c>
      <c r="R25" s="144"/>
      <c r="S25" s="144"/>
    </row>
    <row r="26" spans="1:23" s="34" customFormat="1" ht="30" customHeight="1">
      <c r="A26" s="33" t="s">
        <v>17</v>
      </c>
      <c r="B26" s="145">
        <v>28.07</v>
      </c>
      <c r="C26" s="51">
        <v>37.39</v>
      </c>
      <c r="D26" s="51">
        <v>40.56</v>
      </c>
      <c r="E26" s="51">
        <v>44</v>
      </c>
      <c r="F26" s="51">
        <v>30.55</v>
      </c>
      <c r="G26" s="51">
        <v>32.07</v>
      </c>
      <c r="H26" s="51">
        <v>46.297800000000002</v>
      </c>
      <c r="I26" s="51">
        <v>38.799999999999997</v>
      </c>
      <c r="J26" s="51">
        <v>37</v>
      </c>
      <c r="K26" s="51">
        <v>32.81</v>
      </c>
      <c r="L26" s="51">
        <v>44.61</v>
      </c>
      <c r="M26" s="51">
        <v>40</v>
      </c>
      <c r="N26" s="51">
        <v>31.5</v>
      </c>
      <c r="O26" s="132">
        <v>39.770000000000003</v>
      </c>
      <c r="P26" s="146">
        <f t="shared" si="6"/>
        <v>37.387700000000002</v>
      </c>
      <c r="R26" s="144"/>
      <c r="S26" s="144"/>
    </row>
    <row r="27" spans="1:23" s="44" customFormat="1" ht="30" customHeight="1">
      <c r="A27" s="35" t="s">
        <v>16</v>
      </c>
      <c r="B27" s="147">
        <v>24507.815000000002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24080</v>
      </c>
      <c r="J27" s="52">
        <v>24039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24025.558214285713</v>
      </c>
      <c r="R27" s="144"/>
      <c r="S27" s="144"/>
    </row>
    <row r="28" spans="1:23" s="82" customFormat="1" ht="30" customHeight="1" thickBot="1">
      <c r="A28" s="36" t="s">
        <v>18</v>
      </c>
      <c r="B28" s="149">
        <v>13875.225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13004.016071428572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23434</v>
      </c>
      <c r="C29" s="38">
        <f t="shared" ref="C29:O30" si="7">IF(C25=0," --- ",ROUND(12*(1/C25*C27),))</f>
        <v>25992</v>
      </c>
      <c r="D29" s="38">
        <f t="shared" si="7"/>
        <v>26261</v>
      </c>
      <c r="E29" s="38">
        <f t="shared" si="7"/>
        <v>23560</v>
      </c>
      <c r="F29" s="38">
        <f t="shared" si="7"/>
        <v>25817</v>
      </c>
      <c r="G29" s="38">
        <f t="shared" si="7"/>
        <v>27785</v>
      </c>
      <c r="H29" s="38">
        <f t="shared" si="7"/>
        <v>25143</v>
      </c>
      <c r="I29" s="38">
        <f t="shared" si="7"/>
        <v>23783</v>
      </c>
      <c r="J29" s="38">
        <f t="shared" si="7"/>
        <v>23723</v>
      </c>
      <c r="K29" s="38">
        <f t="shared" si="7"/>
        <v>24160</v>
      </c>
      <c r="L29" s="38">
        <f t="shared" si="7"/>
        <v>26044</v>
      </c>
      <c r="M29" s="38">
        <f t="shared" si="7"/>
        <v>27916</v>
      </c>
      <c r="N29" s="38">
        <f t="shared" si="7"/>
        <v>24655</v>
      </c>
      <c r="O29" s="135">
        <f t="shared" si="7"/>
        <v>26247</v>
      </c>
      <c r="P29" s="136">
        <f>ROUND(SUM(B29:O29)/COUNTIF(B29:O29,"&gt;0"),)</f>
        <v>25323</v>
      </c>
    </row>
    <row r="30" spans="1:23" s="82" customFormat="1" ht="30" customHeight="1" thickBot="1">
      <c r="A30" s="37" t="s">
        <v>209</v>
      </c>
      <c r="B30" s="77">
        <f>IF(B26=0," --- ",ROUND(12*(1/B26*B28),))</f>
        <v>5932</v>
      </c>
      <c r="C30" s="77">
        <f t="shared" si="7"/>
        <v>4616</v>
      </c>
      <c r="D30" s="77">
        <f t="shared" si="7"/>
        <v>3743</v>
      </c>
      <c r="E30" s="77">
        <f t="shared" si="7"/>
        <v>3513</v>
      </c>
      <c r="F30" s="77">
        <f t="shared" si="7"/>
        <v>5028</v>
      </c>
      <c r="G30" s="77">
        <f t="shared" si="7"/>
        <v>4406</v>
      </c>
      <c r="H30" s="77">
        <f t="shared" si="7"/>
        <v>3401</v>
      </c>
      <c r="I30" s="77">
        <f t="shared" si="7"/>
        <v>4109</v>
      </c>
      <c r="J30" s="77">
        <f t="shared" si="7"/>
        <v>4286</v>
      </c>
      <c r="K30" s="77">
        <f t="shared" si="7"/>
        <v>4702</v>
      </c>
      <c r="L30" s="77">
        <f t="shared" si="7"/>
        <v>3579</v>
      </c>
      <c r="M30" s="77">
        <f t="shared" si="7"/>
        <v>3720</v>
      </c>
      <c r="N30" s="77">
        <f t="shared" si="7"/>
        <v>4689</v>
      </c>
      <c r="O30" s="138">
        <f t="shared" si="7"/>
        <v>3983</v>
      </c>
      <c r="P30" s="136">
        <f>ROUND(SUM(B30:O30)/COUNTIF(B30:O30,"&gt;0"),)</f>
        <v>4265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29366</v>
      </c>
      <c r="C31" s="77">
        <f t="shared" si="8"/>
        <v>30608</v>
      </c>
      <c r="D31" s="77">
        <f t="shared" si="8"/>
        <v>30004</v>
      </c>
      <c r="E31" s="77">
        <f t="shared" si="8"/>
        <v>27073</v>
      </c>
      <c r="F31" s="77">
        <f t="shared" si="8"/>
        <v>30845</v>
      </c>
      <c r="G31" s="77">
        <f t="shared" si="8"/>
        <v>32191</v>
      </c>
      <c r="H31" s="77">
        <f t="shared" si="8"/>
        <v>28544</v>
      </c>
      <c r="I31" s="77">
        <f t="shared" si="8"/>
        <v>27892</v>
      </c>
      <c r="J31" s="77">
        <f t="shared" si="8"/>
        <v>28009</v>
      </c>
      <c r="K31" s="77">
        <f t="shared" si="8"/>
        <v>28862</v>
      </c>
      <c r="L31" s="77">
        <f t="shared" si="8"/>
        <v>29623</v>
      </c>
      <c r="M31" s="77">
        <f t="shared" si="8"/>
        <v>31636</v>
      </c>
      <c r="N31" s="77">
        <f t="shared" si="8"/>
        <v>29344</v>
      </c>
      <c r="O31" s="138">
        <f t="shared" si="8"/>
        <v>30230</v>
      </c>
      <c r="P31" s="136">
        <f t="shared" si="8"/>
        <v>29588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6.2616884851723285</v>
      </c>
      <c r="C33" s="46">
        <f t="shared" ref="C33:P33" si="9">IF(OR(C15=" --- ",C23=" --- ")," --- ",C15/C23*100-100)</f>
        <v>-3.1495817205643704</v>
      </c>
      <c r="D33" s="46">
        <f t="shared" si="9"/>
        <v>-0.79035073797810185</v>
      </c>
      <c r="E33" s="46">
        <f t="shared" si="9"/>
        <v>-1.8493459630130786</v>
      </c>
      <c r="F33" s="46">
        <f t="shared" si="9"/>
        <v>-0.4499612102405024</v>
      </c>
      <c r="G33" s="46">
        <f t="shared" si="9"/>
        <v>-1.1620777248970882</v>
      </c>
      <c r="H33" s="46">
        <f t="shared" si="9"/>
        <v>-1.8505481243085597</v>
      </c>
      <c r="I33" s="46">
        <f t="shared" si="9"/>
        <v>-2.1268189899255958</v>
      </c>
      <c r="J33" s="46">
        <f t="shared" si="9"/>
        <v>-1.9071922637835002</v>
      </c>
      <c r="K33" s="46">
        <f t="shared" si="9"/>
        <v>-3.923381770145312</v>
      </c>
      <c r="L33" s="46">
        <f t="shared" si="9"/>
        <v>-1.0142052725876596</v>
      </c>
      <c r="M33" s="46">
        <f t="shared" si="9"/>
        <v>-2.2071104748270187</v>
      </c>
      <c r="N33" s="46">
        <f t="shared" si="9"/>
        <v>-17.226722002811428</v>
      </c>
      <c r="O33" s="154">
        <f t="shared" si="9"/>
        <v>-1.5537159448940514</v>
      </c>
      <c r="P33" s="155">
        <f t="shared" si="9"/>
        <v>-2.3211018010209017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1.9682626166314776</v>
      </c>
      <c r="C34" s="158">
        <f t="shared" ref="C34:P34" si="10">IF(OR(C23=" --- ",C31=" --- ")," --- ",C23/C31*100-100)</f>
        <v>4.6654469419759437</v>
      </c>
      <c r="D34" s="158">
        <f t="shared" si="10"/>
        <v>5.0026663111585066</v>
      </c>
      <c r="E34" s="158">
        <f t="shared" si="10"/>
        <v>6.4566172939829301</v>
      </c>
      <c r="F34" s="158">
        <f t="shared" si="10"/>
        <v>4.4739828173123755</v>
      </c>
      <c r="G34" s="158">
        <f t="shared" si="10"/>
        <v>6.3930912366810588</v>
      </c>
      <c r="H34" s="158">
        <f t="shared" si="10"/>
        <v>4.5018217488789247</v>
      </c>
      <c r="I34" s="158">
        <f t="shared" si="10"/>
        <v>8.8986089201204663</v>
      </c>
      <c r="J34" s="158">
        <f t="shared" si="10"/>
        <v>6.3301081795137435</v>
      </c>
      <c r="K34" s="158">
        <f t="shared" si="10"/>
        <v>4.9130344397477472</v>
      </c>
      <c r="L34" s="158">
        <f t="shared" si="10"/>
        <v>5.5126084461398364</v>
      </c>
      <c r="M34" s="158">
        <f t="shared" si="10"/>
        <v>5.9805285118219871</v>
      </c>
      <c r="N34" s="158">
        <f t="shared" si="10"/>
        <v>1.8197928026172434</v>
      </c>
      <c r="O34" s="159">
        <f t="shared" si="10"/>
        <v>7.0922924247436328</v>
      </c>
      <c r="P34" s="160">
        <f t="shared" si="10"/>
        <v>5.2757874814113705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1875</v>
      </c>
      <c r="C36" s="47">
        <f t="shared" ref="C36:P36" si="11">IF(OR(C15=" --- ",C23=" --- ")," --- ",C15-C23)</f>
        <v>-1009</v>
      </c>
      <c r="D36" s="47">
        <f t="shared" si="11"/>
        <v>-249</v>
      </c>
      <c r="E36" s="47">
        <f t="shared" si="11"/>
        <v>-533</v>
      </c>
      <c r="F36" s="47">
        <f t="shared" si="11"/>
        <v>-145</v>
      </c>
      <c r="G36" s="47">
        <f t="shared" si="11"/>
        <v>-398</v>
      </c>
      <c r="H36" s="47">
        <f t="shared" si="11"/>
        <v>-552</v>
      </c>
      <c r="I36" s="47">
        <f t="shared" si="11"/>
        <v>-646</v>
      </c>
      <c r="J36" s="47">
        <f t="shared" si="11"/>
        <v>-568</v>
      </c>
      <c r="K36" s="47">
        <f t="shared" si="11"/>
        <v>-1188</v>
      </c>
      <c r="L36" s="47">
        <f t="shared" si="11"/>
        <v>-317</v>
      </c>
      <c r="M36" s="47">
        <f t="shared" si="11"/>
        <v>-740</v>
      </c>
      <c r="N36" s="47">
        <f t="shared" si="11"/>
        <v>-5147</v>
      </c>
      <c r="O36" s="163">
        <f t="shared" si="11"/>
        <v>-503</v>
      </c>
      <c r="P36" s="164">
        <f t="shared" si="11"/>
        <v>-723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578</v>
      </c>
      <c r="C37" s="166">
        <f t="shared" ref="C37:P37" si="12">IF(OR(C23=" --- ",C31=" --- ")," --- ",C23-C31)</f>
        <v>1428</v>
      </c>
      <c r="D37" s="166">
        <f t="shared" si="12"/>
        <v>1501</v>
      </c>
      <c r="E37" s="166">
        <f t="shared" si="12"/>
        <v>1748</v>
      </c>
      <c r="F37" s="166">
        <f t="shared" si="12"/>
        <v>1380</v>
      </c>
      <c r="G37" s="166">
        <f t="shared" si="12"/>
        <v>2058</v>
      </c>
      <c r="H37" s="166">
        <f t="shared" si="12"/>
        <v>1285</v>
      </c>
      <c r="I37" s="166">
        <f t="shared" si="12"/>
        <v>2482</v>
      </c>
      <c r="J37" s="166">
        <f t="shared" si="12"/>
        <v>1773</v>
      </c>
      <c r="K37" s="166">
        <f t="shared" si="12"/>
        <v>1418</v>
      </c>
      <c r="L37" s="166">
        <f t="shared" si="12"/>
        <v>1633</v>
      </c>
      <c r="M37" s="166">
        <f t="shared" si="12"/>
        <v>1892</v>
      </c>
      <c r="N37" s="166">
        <f t="shared" si="12"/>
        <v>534</v>
      </c>
      <c r="O37" s="167">
        <f t="shared" si="12"/>
        <v>2144</v>
      </c>
      <c r="P37" s="168">
        <f t="shared" si="12"/>
        <v>1561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95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308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15.17983221197774</v>
      </c>
      <c r="C97" s="46">
        <f t="shared" ref="C97:P97" si="13">IF(OR(C13=" --- ",C21=" --- ")," --- ",C13/C21*100-100)</f>
        <v>-2.6242075777679474</v>
      </c>
      <c r="D97" s="46">
        <f t="shared" si="13"/>
        <v>0</v>
      </c>
      <c r="E97" s="46">
        <f t="shared" si="13"/>
        <v>-0.39263803680981368</v>
      </c>
      <c r="F97" s="46">
        <f t="shared" si="13"/>
        <v>0.41988703923901483</v>
      </c>
      <c r="G97" s="46">
        <f t="shared" si="13"/>
        <v>0.3500866551126478</v>
      </c>
      <c r="H97" s="46">
        <f t="shared" si="13"/>
        <v>-2.1971611899669483</v>
      </c>
      <c r="I97" s="46">
        <f t="shared" si="13"/>
        <v>-2.4978733276622052</v>
      </c>
      <c r="J97" s="46">
        <f t="shared" si="13"/>
        <v>-1.2186672101080092</v>
      </c>
      <c r="K97" s="46">
        <f t="shared" si="13"/>
        <v>-0.54005045726900391</v>
      </c>
      <c r="L97" s="46">
        <f t="shared" si="13"/>
        <v>-1.7840821847695025</v>
      </c>
      <c r="M97" s="46">
        <f t="shared" si="13"/>
        <v>-3.5054218099979551</v>
      </c>
      <c r="N97" s="46">
        <f t="shared" si="13"/>
        <v>-15.843359094892833</v>
      </c>
      <c r="O97" s="154">
        <f t="shared" si="13"/>
        <v>-0.1632623444472614</v>
      </c>
      <c r="P97" s="155">
        <f t="shared" si="13"/>
        <v>-1.1174242424242493</v>
      </c>
    </row>
    <row r="98" spans="1:16" ht="30" customHeight="1" thickBot="1">
      <c r="A98" s="152" t="s">
        <v>217</v>
      </c>
      <c r="B98" s="157">
        <f>IF(OR(B21=" --- ",B29=" --- ")," --- ",B21/B29*100-100)</f>
        <v>2.7481437227959447</v>
      </c>
      <c r="C98" s="158">
        <f t="shared" ref="C98:P98" si="14">IF(OR(C21=" --- ",C29=" --- ")," --- ",C21/C29*100-100)</f>
        <v>4.3859649122806985</v>
      </c>
      <c r="D98" s="158">
        <f t="shared" si="14"/>
        <v>4.1468337077795923</v>
      </c>
      <c r="E98" s="158">
        <f t="shared" si="14"/>
        <v>3.7775891341256482</v>
      </c>
      <c r="F98" s="158">
        <f t="shared" si="14"/>
        <v>4.2413913312933289</v>
      </c>
      <c r="G98" s="158">
        <f t="shared" si="14"/>
        <v>3.8330034191110371</v>
      </c>
      <c r="H98" s="158">
        <f t="shared" si="14"/>
        <v>2.2749870739370692</v>
      </c>
      <c r="I98" s="158">
        <f t="shared" si="14"/>
        <v>8.7415380734137784</v>
      </c>
      <c r="J98" s="158">
        <f t="shared" si="14"/>
        <v>3.422838595455886</v>
      </c>
      <c r="K98" s="158">
        <f t="shared" si="14"/>
        <v>5</v>
      </c>
      <c r="L98" s="158">
        <f t="shared" si="14"/>
        <v>5.02610966057442</v>
      </c>
      <c r="M98" s="158">
        <f t="shared" si="14"/>
        <v>5.0508668863733988</v>
      </c>
      <c r="N98" s="158">
        <f t="shared" si="14"/>
        <v>1.8130196714662361</v>
      </c>
      <c r="O98" s="159">
        <f t="shared" si="14"/>
        <v>5.0139063512020527</v>
      </c>
      <c r="P98" s="160">
        <f t="shared" si="14"/>
        <v>4.2530505864233987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3655</v>
      </c>
      <c r="C100" s="47">
        <f t="shared" ref="C100:P100" si="15">IF(OR(C13=" --- ",C21=" --- ")," --- ",C13-C21)</f>
        <v>-712</v>
      </c>
      <c r="D100" s="47">
        <f t="shared" si="15"/>
        <v>0</v>
      </c>
      <c r="E100" s="47">
        <f t="shared" si="15"/>
        <v>-96</v>
      </c>
      <c r="F100" s="47">
        <f t="shared" si="15"/>
        <v>113</v>
      </c>
      <c r="G100" s="47">
        <f t="shared" si="15"/>
        <v>101</v>
      </c>
      <c r="H100" s="47">
        <f t="shared" si="15"/>
        <v>-565</v>
      </c>
      <c r="I100" s="47">
        <f t="shared" si="15"/>
        <v>-646</v>
      </c>
      <c r="J100" s="47">
        <f t="shared" si="15"/>
        <v>-299</v>
      </c>
      <c r="K100" s="47">
        <f t="shared" si="15"/>
        <v>-137</v>
      </c>
      <c r="L100" s="47">
        <f t="shared" si="15"/>
        <v>-488</v>
      </c>
      <c r="M100" s="47">
        <f t="shared" si="15"/>
        <v>-1028</v>
      </c>
      <c r="N100" s="47">
        <f t="shared" si="15"/>
        <v>-3977</v>
      </c>
      <c r="O100" s="163">
        <f t="shared" si="15"/>
        <v>-45</v>
      </c>
      <c r="P100" s="164">
        <f t="shared" si="15"/>
        <v>-295</v>
      </c>
    </row>
    <row r="101" spans="1:16" ht="30" customHeight="1" thickBot="1">
      <c r="A101" s="161" t="s">
        <v>219</v>
      </c>
      <c r="B101" s="165">
        <f>IF(OR(B21=" --- ",B29=" --- ")," --- ",B21-B29)</f>
        <v>644</v>
      </c>
      <c r="C101" s="166">
        <f t="shared" ref="C101:P101" si="16">IF(OR(C21=" --- ",C29=" --- ")," --- ",C21-C29)</f>
        <v>1140</v>
      </c>
      <c r="D101" s="166">
        <f t="shared" si="16"/>
        <v>1089</v>
      </c>
      <c r="E101" s="166">
        <f t="shared" si="16"/>
        <v>890</v>
      </c>
      <c r="F101" s="166">
        <f t="shared" si="16"/>
        <v>1095</v>
      </c>
      <c r="G101" s="166">
        <f t="shared" si="16"/>
        <v>1065</v>
      </c>
      <c r="H101" s="166">
        <f t="shared" si="16"/>
        <v>572</v>
      </c>
      <c r="I101" s="166">
        <f t="shared" si="16"/>
        <v>2079</v>
      </c>
      <c r="J101" s="166">
        <f t="shared" si="16"/>
        <v>812</v>
      </c>
      <c r="K101" s="166">
        <f t="shared" si="16"/>
        <v>1208</v>
      </c>
      <c r="L101" s="166">
        <f t="shared" si="16"/>
        <v>1309</v>
      </c>
      <c r="M101" s="166">
        <f t="shared" si="16"/>
        <v>1410</v>
      </c>
      <c r="N101" s="166">
        <f t="shared" si="16"/>
        <v>447</v>
      </c>
      <c r="O101" s="167">
        <f t="shared" si="16"/>
        <v>1316</v>
      </c>
      <c r="P101" s="168">
        <f t="shared" si="16"/>
        <v>1077</v>
      </c>
    </row>
    <row r="103" spans="1:16">
      <c r="P103" s="25" t="s">
        <v>307</v>
      </c>
    </row>
    <row r="147" spans="1:16" ht="13.5" thickBot="1">
      <c r="P147" s="25" t="s">
        <v>306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-30.344357313331059</v>
      </c>
      <c r="C150" s="46">
        <f t="shared" ref="C150:P150" si="17">IF(OR(C14=" --- ",C22=" --- ")," --- ",C14/C22*100-100)</f>
        <v>-6.056280587275694</v>
      </c>
      <c r="D150" s="46">
        <f t="shared" si="17"/>
        <v>-5.9927797833935017</v>
      </c>
      <c r="E150" s="46">
        <f t="shared" si="17"/>
        <v>-9.9977121940059419</v>
      </c>
      <c r="F150" s="46">
        <f t="shared" si="17"/>
        <v>-4.8560135516657255</v>
      </c>
      <c r="G150" s="46">
        <f t="shared" si="17"/>
        <v>-9.2424523059825816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>
        <f t="shared" si="17"/>
        <v>-21.396579804560261</v>
      </c>
      <c r="L150" s="46">
        <f t="shared" si="17"/>
        <v>4.3812451960030643</v>
      </c>
      <c r="M150" s="46">
        <f t="shared" si="17"/>
        <v>6.8538791051879997</v>
      </c>
      <c r="N150" s="46">
        <f t="shared" si="17"/>
        <v>-24.497487437185924</v>
      </c>
      <c r="O150" s="154">
        <f t="shared" si="17"/>
        <v>-9.5198503429640482</v>
      </c>
      <c r="P150" s="155">
        <f t="shared" si="17"/>
        <v>-9.0124236681406558</v>
      </c>
    </row>
    <row r="151" spans="1:16" ht="30" customHeight="1" thickBot="1">
      <c r="A151" s="152" t="s">
        <v>224</v>
      </c>
      <c r="B151" s="157">
        <f>IF(OR(B22=" --- ",B30=" --- ")," --- ",B22/B30*100-100)</f>
        <v>-1.1126095751854308</v>
      </c>
      <c r="C151" s="158">
        <f t="shared" ref="C151:P151" si="18">IF(OR(C22=" --- ",C30=" --- ")," --- ",C22/C30*100-100)</f>
        <v>6.2391681109185413</v>
      </c>
      <c r="D151" s="158">
        <f t="shared" si="18"/>
        <v>11.00721346513491</v>
      </c>
      <c r="E151" s="158">
        <f t="shared" si="18"/>
        <v>24.423569598633648</v>
      </c>
      <c r="F151" s="158">
        <f t="shared" si="18"/>
        <v>5.6682577565632499</v>
      </c>
      <c r="G151" s="158">
        <f t="shared" si="18"/>
        <v>22.537448933272813</v>
      </c>
      <c r="H151" s="158">
        <f t="shared" si="18"/>
        <v>20.964422228756249</v>
      </c>
      <c r="I151" s="158">
        <f t="shared" si="18"/>
        <v>9.8077391092723332</v>
      </c>
      <c r="J151" s="158">
        <f t="shared" si="18"/>
        <v>22.421838544097056</v>
      </c>
      <c r="K151" s="158">
        <f t="shared" si="18"/>
        <v>4.4661846022968916</v>
      </c>
      <c r="L151" s="158">
        <f t="shared" si="18"/>
        <v>9.0528080469404841</v>
      </c>
      <c r="M151" s="158">
        <f t="shared" si="18"/>
        <v>12.956989247311839</v>
      </c>
      <c r="N151" s="158">
        <f t="shared" si="18"/>
        <v>1.8554062699936082</v>
      </c>
      <c r="O151" s="159">
        <f t="shared" si="18"/>
        <v>20.788350489580722</v>
      </c>
      <c r="P151" s="160">
        <f t="shared" si="18"/>
        <v>11.348182883939046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-1780</v>
      </c>
      <c r="C153" s="47">
        <f t="shared" ref="C153:P153" si="19">IF(OR(C14=" --- ",C22=" --- ")," --- ",C14-C22)</f>
        <v>-297</v>
      </c>
      <c r="D153" s="47">
        <f t="shared" si="19"/>
        <v>-249</v>
      </c>
      <c r="E153" s="47">
        <f t="shared" si="19"/>
        <v>-437</v>
      </c>
      <c r="F153" s="47">
        <f t="shared" si="19"/>
        <v>-258</v>
      </c>
      <c r="G153" s="47">
        <f t="shared" si="19"/>
        <v>-499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>
        <f t="shared" si="19"/>
        <v>-1051</v>
      </c>
      <c r="L153" s="47">
        <f t="shared" si="19"/>
        <v>171</v>
      </c>
      <c r="M153" s="47">
        <f t="shared" si="19"/>
        <v>288</v>
      </c>
      <c r="N153" s="47">
        <f t="shared" si="19"/>
        <v>-1170</v>
      </c>
      <c r="O153" s="163">
        <f t="shared" si="19"/>
        <v>-458</v>
      </c>
      <c r="P153" s="164">
        <f t="shared" si="19"/>
        <v>-428</v>
      </c>
    </row>
    <row r="154" spans="1:16" ht="30" customHeight="1" thickBot="1">
      <c r="A154" s="161" t="s">
        <v>226</v>
      </c>
      <c r="B154" s="165">
        <f>IF(OR(B22=" --- ",B30=" --- ")," --- ",B22-B30)</f>
        <v>-66</v>
      </c>
      <c r="C154" s="166">
        <f t="shared" ref="C154:P154" si="20">IF(OR(C22=" --- ",C30=" --- ")," --- ",C22-C30)</f>
        <v>288</v>
      </c>
      <c r="D154" s="166">
        <f t="shared" si="20"/>
        <v>412</v>
      </c>
      <c r="E154" s="166">
        <f t="shared" si="20"/>
        <v>858</v>
      </c>
      <c r="F154" s="166">
        <f t="shared" si="20"/>
        <v>285</v>
      </c>
      <c r="G154" s="166">
        <f t="shared" si="20"/>
        <v>993</v>
      </c>
      <c r="H154" s="166">
        <f t="shared" si="20"/>
        <v>713</v>
      </c>
      <c r="I154" s="166">
        <f t="shared" si="20"/>
        <v>403</v>
      </c>
      <c r="J154" s="166">
        <f t="shared" si="20"/>
        <v>961</v>
      </c>
      <c r="K154" s="166">
        <f t="shared" si="20"/>
        <v>210</v>
      </c>
      <c r="L154" s="166">
        <f t="shared" si="20"/>
        <v>324</v>
      </c>
      <c r="M154" s="166">
        <f t="shared" si="20"/>
        <v>482</v>
      </c>
      <c r="N154" s="166">
        <f t="shared" si="20"/>
        <v>87</v>
      </c>
      <c r="O154" s="167">
        <f t="shared" si="20"/>
        <v>828</v>
      </c>
      <c r="P154" s="168">
        <f t="shared" si="20"/>
        <v>484</v>
      </c>
    </row>
    <row r="156" spans="1:16">
      <c r="P156" s="25" t="s">
        <v>305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19" priority="9" stopIfTrue="1">
      <formula>B9&gt;B17</formula>
    </cfRule>
    <cfRule type="expression" dxfId="118" priority="10" stopIfTrue="1">
      <formula>B9&lt;B17</formula>
    </cfRule>
  </conditionalFormatting>
  <conditionalFormatting sqref="C9:E9">
    <cfRule type="expression" dxfId="117" priority="7" stopIfTrue="1">
      <formula>C9&gt;C17</formula>
    </cfRule>
    <cfRule type="expression" dxfId="116" priority="8" stopIfTrue="1">
      <formula>C9&lt;C17</formula>
    </cfRule>
  </conditionalFormatting>
  <conditionalFormatting sqref="B10">
    <cfRule type="expression" dxfId="115" priority="5" stopIfTrue="1">
      <formula>B10&gt;B18</formula>
    </cfRule>
    <cfRule type="expression" dxfId="114" priority="6" stopIfTrue="1">
      <formula>B10&lt;B18</formula>
    </cfRule>
  </conditionalFormatting>
  <conditionalFormatting sqref="C9:O9">
    <cfRule type="expression" dxfId="113" priority="3" stopIfTrue="1">
      <formula>C9&gt;C17</formula>
    </cfRule>
    <cfRule type="expression" dxfId="112" priority="4" stopIfTrue="1">
      <formula>C9&lt;C17</formula>
    </cfRule>
  </conditionalFormatting>
  <conditionalFormatting sqref="C10:O10">
    <cfRule type="expression" dxfId="111" priority="1" stopIfTrue="1">
      <formula>C10&gt;C18</formula>
    </cfRule>
    <cfRule type="expression" dxfId="11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1" t="s">
        <v>309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97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</v>
      </c>
      <c r="C9" s="50">
        <v>11.242385083994829</v>
      </c>
      <c r="D9" s="50">
        <v>0</v>
      </c>
      <c r="E9" s="50">
        <v>10.42</v>
      </c>
      <c r="F9" s="50">
        <v>10.58</v>
      </c>
      <c r="G9" s="50">
        <v>9.9600000000000009</v>
      </c>
      <c r="H9" s="50">
        <v>11.244915189912572</v>
      </c>
      <c r="I9" s="50">
        <v>11.17</v>
      </c>
      <c r="J9" s="50">
        <v>10.55</v>
      </c>
      <c r="K9" s="50">
        <v>11.83</v>
      </c>
      <c r="L9" s="50">
        <v>10.959193280413512</v>
      </c>
      <c r="M9" s="50">
        <v>10.87</v>
      </c>
      <c r="N9" s="50">
        <v>11.8</v>
      </c>
      <c r="O9" s="131">
        <v>11.32</v>
      </c>
      <c r="P9" s="63">
        <f t="shared" ref="P9:P12" si="0">SUM(B9:O9)/COUNTIF(B9:O9,"&gt;0")</f>
        <v>10.995884119563147</v>
      </c>
    </row>
    <row r="10" spans="1:33" s="34" customFormat="1" ht="30" customHeight="1">
      <c r="A10" s="33" t="s">
        <v>17</v>
      </c>
      <c r="B10" s="74">
        <v>45</v>
      </c>
      <c r="C10" s="51">
        <v>38.137799999999999</v>
      </c>
      <c r="D10" s="51">
        <v>0</v>
      </c>
      <c r="E10" s="51">
        <v>42</v>
      </c>
      <c r="F10" s="51">
        <v>32.07</v>
      </c>
      <c r="G10" s="51">
        <v>32.07</v>
      </c>
      <c r="H10" s="51">
        <v>46.992266999999998</v>
      </c>
      <c r="I10" s="51">
        <v>38.799999999999997</v>
      </c>
      <c r="J10" s="51">
        <v>37</v>
      </c>
      <c r="K10" s="51">
        <v>43.29</v>
      </c>
      <c r="L10" s="51">
        <v>45.5</v>
      </c>
      <c r="M10" s="51">
        <v>40</v>
      </c>
      <c r="N10" s="51">
        <v>50</v>
      </c>
      <c r="O10" s="132">
        <v>39.770000000000003</v>
      </c>
      <c r="P10" s="56">
        <f t="shared" si="0"/>
        <v>40.817697461538465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0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24875.253794868848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0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14663.412946264358</v>
      </c>
    </row>
    <row r="13" spans="1:33" s="44" customFormat="1" ht="30" customHeight="1" thickBot="1">
      <c r="A13" s="37" t="s">
        <v>208</v>
      </c>
      <c r="B13" s="38">
        <f>IF(B9=0," --- ",ROUND(12*(1/B9*B11),))</f>
        <v>28237</v>
      </c>
      <c r="C13" s="38">
        <f t="shared" ref="C13:O14" si="1">IF(C9=0," --- ",ROUND(12*(1/C9*C11),))</f>
        <v>27669</v>
      </c>
      <c r="D13" s="38" t="str">
        <f t="shared" si="1"/>
        <v xml:space="preserve"> --- </v>
      </c>
      <c r="E13" s="38">
        <f t="shared" si="1"/>
        <v>29309</v>
      </c>
      <c r="F13" s="38">
        <f t="shared" si="1"/>
        <v>27561</v>
      </c>
      <c r="G13" s="38">
        <f t="shared" si="1"/>
        <v>29096</v>
      </c>
      <c r="H13" s="38">
        <f t="shared" si="1"/>
        <v>26583</v>
      </c>
      <c r="I13" s="38">
        <f t="shared" si="1"/>
        <v>26186</v>
      </c>
      <c r="J13" s="38">
        <f t="shared" si="1"/>
        <v>27934</v>
      </c>
      <c r="K13" s="38">
        <f>IF(K9=0," --- ",ROUND(12*(1/K9*K11)+Q38,))</f>
        <v>25231</v>
      </c>
      <c r="L13" s="38">
        <f t="shared" si="1"/>
        <v>27318</v>
      </c>
      <c r="M13" s="38">
        <f t="shared" si="1"/>
        <v>27360</v>
      </c>
      <c r="N13" s="38">
        <f t="shared" si="1"/>
        <v>23810</v>
      </c>
      <c r="O13" s="135">
        <f t="shared" si="1"/>
        <v>27518</v>
      </c>
      <c r="P13" s="136">
        <f>ROUND(SUM(B13:O13)/COUNTIF(B13:O13,"&gt;0"),)</f>
        <v>27216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4086</v>
      </c>
      <c r="C14" s="77">
        <f t="shared" si="1"/>
        <v>4607</v>
      </c>
      <c r="D14" s="77" t="str">
        <f t="shared" si="1"/>
        <v xml:space="preserve"> --- </v>
      </c>
      <c r="E14" s="77">
        <f t="shared" si="1"/>
        <v>3934</v>
      </c>
      <c r="F14" s="77">
        <f t="shared" si="1"/>
        <v>5201</v>
      </c>
      <c r="G14" s="77">
        <f t="shared" si="1"/>
        <v>4900</v>
      </c>
      <c r="H14" s="77">
        <f t="shared" si="1"/>
        <v>4127</v>
      </c>
      <c r="I14" s="77">
        <f t="shared" si="1"/>
        <v>4512</v>
      </c>
      <c r="J14" s="77">
        <f t="shared" si="1"/>
        <v>4978</v>
      </c>
      <c r="K14" s="77">
        <f t="shared" si="1"/>
        <v>3861</v>
      </c>
      <c r="L14" s="77">
        <f t="shared" si="1"/>
        <v>4074</v>
      </c>
      <c r="M14" s="77">
        <f t="shared" si="1"/>
        <v>4490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4364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32323</v>
      </c>
      <c r="C15" s="77">
        <f t="shared" ref="C15:P15" si="2">IF(C9=0," --- ",C13+C14)</f>
        <v>32276</v>
      </c>
      <c r="D15" s="77" t="str">
        <f t="shared" si="2"/>
        <v xml:space="preserve"> --- </v>
      </c>
      <c r="E15" s="77">
        <f t="shared" si="2"/>
        <v>33243</v>
      </c>
      <c r="F15" s="77">
        <f t="shared" si="2"/>
        <v>32762</v>
      </c>
      <c r="G15" s="77">
        <f t="shared" si="2"/>
        <v>33996</v>
      </c>
      <c r="H15" s="77">
        <f t="shared" si="2"/>
        <v>30710</v>
      </c>
      <c r="I15" s="77">
        <f t="shared" si="2"/>
        <v>30698</v>
      </c>
      <c r="J15" s="77">
        <f t="shared" si="2"/>
        <v>32912</v>
      </c>
      <c r="K15" s="77">
        <f t="shared" si="2"/>
        <v>29092</v>
      </c>
      <c r="L15" s="77">
        <f t="shared" si="2"/>
        <v>31392</v>
      </c>
      <c r="M15" s="77">
        <f t="shared" si="2"/>
        <v>31850</v>
      </c>
      <c r="N15" s="77">
        <f t="shared" si="2"/>
        <v>27416</v>
      </c>
      <c r="O15" s="138">
        <f t="shared" si="2"/>
        <v>31871</v>
      </c>
      <c r="P15" s="136">
        <f t="shared" si="2"/>
        <v>31580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12.9</v>
      </c>
      <c r="C17" s="50">
        <v>11.242385083994829</v>
      </c>
      <c r="D17" s="50">
        <v>0</v>
      </c>
      <c r="E17" s="50">
        <v>10.42</v>
      </c>
      <c r="F17" s="50">
        <v>11.44</v>
      </c>
      <c r="G17" s="50">
        <v>9.9600000000000009</v>
      </c>
      <c r="H17" s="50">
        <v>11.544779594976896</v>
      </c>
      <c r="I17" s="50">
        <v>11.28</v>
      </c>
      <c r="J17" s="50">
        <v>10.55</v>
      </c>
      <c r="K17" s="50">
        <v>11.83</v>
      </c>
      <c r="L17" s="50">
        <v>11.051910651652205</v>
      </c>
      <c r="M17" s="50">
        <v>10.87</v>
      </c>
      <c r="N17" s="50">
        <v>11.33</v>
      </c>
      <c r="O17" s="131">
        <v>11.32</v>
      </c>
      <c r="P17" s="143">
        <f t="shared" ref="P17:P20" si="3">SUM(B17:O17)/COUNTIF(B17:O17,"&gt;0")</f>
        <v>11.210698102355687</v>
      </c>
      <c r="R17" s="144"/>
      <c r="S17" s="144"/>
    </row>
    <row r="18" spans="1:23" s="34" customFormat="1" ht="30" customHeight="1">
      <c r="A18" s="33" t="s">
        <v>17</v>
      </c>
      <c r="B18" s="145">
        <v>35.07</v>
      </c>
      <c r="C18" s="51">
        <v>38.137799999999999</v>
      </c>
      <c r="D18" s="51">
        <v>0</v>
      </c>
      <c r="E18" s="51">
        <v>42</v>
      </c>
      <c r="F18" s="51">
        <v>32.07</v>
      </c>
      <c r="G18" s="51">
        <v>32.07</v>
      </c>
      <c r="H18" s="51">
        <v>46.992266999999998</v>
      </c>
      <c r="I18" s="51">
        <v>38.799999999999997</v>
      </c>
      <c r="J18" s="51">
        <v>37</v>
      </c>
      <c r="K18" s="51">
        <v>34.81</v>
      </c>
      <c r="L18" s="51">
        <v>44.61</v>
      </c>
      <c r="M18" s="51">
        <v>40</v>
      </c>
      <c r="N18" s="51">
        <v>35</v>
      </c>
      <c r="O18" s="132">
        <v>39.770000000000003</v>
      </c>
      <c r="P18" s="146">
        <f t="shared" si="3"/>
        <v>38.179235923076924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0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25187.23076923077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0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15090.23076923077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24078</v>
      </c>
      <c r="C21" s="38">
        <f t="shared" ref="C21:O22" si="4">IF(C17=0," --- ",ROUND(12*(1/C17*C19),))</f>
        <v>28415</v>
      </c>
      <c r="D21" s="38" t="str">
        <f t="shared" si="4"/>
        <v xml:space="preserve"> --- </v>
      </c>
      <c r="E21" s="38">
        <f t="shared" si="4"/>
        <v>29424</v>
      </c>
      <c r="F21" s="38">
        <f t="shared" si="4"/>
        <v>25594</v>
      </c>
      <c r="G21" s="38">
        <f t="shared" si="4"/>
        <v>28995</v>
      </c>
      <c r="H21" s="38">
        <f t="shared" si="4"/>
        <v>26474</v>
      </c>
      <c r="I21" s="38">
        <f t="shared" si="4"/>
        <v>26596</v>
      </c>
      <c r="J21" s="38">
        <f t="shared" si="4"/>
        <v>28279</v>
      </c>
      <c r="K21" s="38">
        <f t="shared" si="4"/>
        <v>25368</v>
      </c>
      <c r="L21" s="38">
        <f t="shared" si="4"/>
        <v>27347</v>
      </c>
      <c r="M21" s="38">
        <f t="shared" si="4"/>
        <v>28355</v>
      </c>
      <c r="N21" s="38">
        <f t="shared" si="4"/>
        <v>25102</v>
      </c>
      <c r="O21" s="135">
        <f t="shared" si="4"/>
        <v>27563</v>
      </c>
      <c r="P21" s="136">
        <f>ROUND(SUM(B21:O21)/COUNTIF(B21:O21,"&gt;0"),)</f>
        <v>27045</v>
      </c>
    </row>
    <row r="22" spans="1:23" s="82" customFormat="1" ht="30" customHeight="1" thickBot="1">
      <c r="A22" s="37" t="s">
        <v>209</v>
      </c>
      <c r="B22" s="77">
        <f>IF(B18=0," --- ",ROUND(12*(1/B18*B20),))</f>
        <v>5866</v>
      </c>
      <c r="C22" s="77">
        <f t="shared" si="4"/>
        <v>4904</v>
      </c>
      <c r="D22" s="77" t="str">
        <f t="shared" si="4"/>
        <v xml:space="preserve"> --- </v>
      </c>
      <c r="E22" s="77">
        <f t="shared" si="4"/>
        <v>4371</v>
      </c>
      <c r="F22" s="77">
        <f t="shared" si="4"/>
        <v>5313</v>
      </c>
      <c r="G22" s="77">
        <f t="shared" si="4"/>
        <v>5399</v>
      </c>
      <c r="H22" s="77">
        <f t="shared" si="4"/>
        <v>4114</v>
      </c>
      <c r="I22" s="77">
        <f t="shared" si="4"/>
        <v>4512</v>
      </c>
      <c r="J22" s="77">
        <f t="shared" si="4"/>
        <v>5247</v>
      </c>
      <c r="K22" s="77">
        <f t="shared" si="4"/>
        <v>4912</v>
      </c>
      <c r="L22" s="77">
        <f t="shared" si="4"/>
        <v>3903</v>
      </c>
      <c r="M22" s="77">
        <f t="shared" si="4"/>
        <v>4202</v>
      </c>
      <c r="N22" s="77">
        <f t="shared" si="4"/>
        <v>4776</v>
      </c>
      <c r="O22" s="138">
        <f t="shared" si="4"/>
        <v>4811</v>
      </c>
      <c r="P22" s="136">
        <f>ROUND(SUM(B22:O22)/COUNTIF(B22:O22,"&gt;0"),)</f>
        <v>4795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29944</v>
      </c>
      <c r="C23" s="77">
        <f t="shared" si="5"/>
        <v>33319</v>
      </c>
      <c r="D23" s="77" t="str">
        <f t="shared" si="5"/>
        <v xml:space="preserve"> --- </v>
      </c>
      <c r="E23" s="77">
        <f t="shared" si="5"/>
        <v>33795</v>
      </c>
      <c r="F23" s="77">
        <f t="shared" si="5"/>
        <v>30907</v>
      </c>
      <c r="G23" s="77">
        <f t="shared" si="5"/>
        <v>34394</v>
      </c>
      <c r="H23" s="77">
        <f t="shared" si="5"/>
        <v>30588</v>
      </c>
      <c r="I23" s="77">
        <f t="shared" si="5"/>
        <v>31108</v>
      </c>
      <c r="J23" s="77">
        <f t="shared" si="5"/>
        <v>33526</v>
      </c>
      <c r="K23" s="77">
        <f t="shared" si="5"/>
        <v>30280</v>
      </c>
      <c r="L23" s="77">
        <f t="shared" si="5"/>
        <v>31250</v>
      </c>
      <c r="M23" s="77">
        <f t="shared" si="5"/>
        <v>32557</v>
      </c>
      <c r="N23" s="77">
        <f t="shared" si="5"/>
        <v>29878</v>
      </c>
      <c r="O23" s="138">
        <f t="shared" si="5"/>
        <v>32374</v>
      </c>
      <c r="P23" s="136">
        <f t="shared" si="5"/>
        <v>31840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0</v>
      </c>
      <c r="C25" s="50">
        <v>11.6</v>
      </c>
      <c r="D25" s="50">
        <v>0</v>
      </c>
      <c r="E25" s="50">
        <v>0</v>
      </c>
      <c r="F25" s="50">
        <v>0</v>
      </c>
      <c r="G25" s="50">
        <v>9.9600000000000009</v>
      </c>
      <c r="H25" s="50">
        <v>0</v>
      </c>
      <c r="I25" s="50">
        <v>11.5</v>
      </c>
      <c r="J25" s="50">
        <v>10.55</v>
      </c>
      <c r="K25" s="50">
        <v>0</v>
      </c>
      <c r="L25" s="50">
        <v>11.051910651652205</v>
      </c>
      <c r="M25" s="50">
        <v>10.87</v>
      </c>
      <c r="N25" s="50">
        <v>11</v>
      </c>
      <c r="O25" s="131">
        <v>10.039999999999999</v>
      </c>
      <c r="P25" s="143">
        <f t="shared" ref="P25:P28" si="6">SUM(B25:O25)/COUNTIF(B25:O25,"&gt;0")</f>
        <v>10.821488831456527</v>
      </c>
      <c r="R25" s="144"/>
      <c r="S25" s="144"/>
    </row>
    <row r="26" spans="1:23" s="34" customFormat="1" ht="30" customHeight="1">
      <c r="A26" s="33" t="s">
        <v>17</v>
      </c>
      <c r="B26" s="145">
        <v>0</v>
      </c>
      <c r="C26" s="51">
        <v>37.39</v>
      </c>
      <c r="D26" s="51">
        <v>0</v>
      </c>
      <c r="E26" s="51">
        <v>0</v>
      </c>
      <c r="F26" s="51">
        <v>0</v>
      </c>
      <c r="G26" s="51">
        <v>32.07</v>
      </c>
      <c r="H26" s="51">
        <v>0</v>
      </c>
      <c r="I26" s="51">
        <v>38.799999999999997</v>
      </c>
      <c r="J26" s="51">
        <v>37</v>
      </c>
      <c r="K26" s="51">
        <v>0</v>
      </c>
      <c r="L26" s="51">
        <v>44.61</v>
      </c>
      <c r="M26" s="51">
        <v>40</v>
      </c>
      <c r="N26" s="51">
        <v>31.5</v>
      </c>
      <c r="O26" s="132">
        <v>39.770000000000003</v>
      </c>
      <c r="P26" s="146">
        <f t="shared" si="6"/>
        <v>37.642499999999998</v>
      </c>
      <c r="R26" s="144"/>
      <c r="S26" s="144"/>
    </row>
    <row r="27" spans="1:23" s="44" customFormat="1" ht="30" customHeight="1">
      <c r="A27" s="35" t="s">
        <v>16</v>
      </c>
      <c r="B27" s="147">
        <v>0</v>
      </c>
      <c r="C27" s="52">
        <v>25126</v>
      </c>
      <c r="D27" s="52">
        <v>0</v>
      </c>
      <c r="E27" s="52">
        <v>0</v>
      </c>
      <c r="F27" s="52">
        <v>0</v>
      </c>
      <c r="G27" s="52">
        <v>23177</v>
      </c>
      <c r="H27" s="52">
        <v>0</v>
      </c>
      <c r="I27" s="52">
        <v>24080</v>
      </c>
      <c r="J27" s="52">
        <v>24039</v>
      </c>
      <c r="K27" s="52">
        <v>0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24026.625</v>
      </c>
      <c r="R27" s="144"/>
      <c r="S27" s="144"/>
    </row>
    <row r="28" spans="1:23" s="82" customFormat="1" ht="30" customHeight="1" thickBot="1">
      <c r="A28" s="36" t="s">
        <v>18</v>
      </c>
      <c r="B28" s="149">
        <v>0</v>
      </c>
      <c r="C28" s="53">
        <v>14382</v>
      </c>
      <c r="D28" s="53">
        <v>0</v>
      </c>
      <c r="E28" s="53">
        <v>0</v>
      </c>
      <c r="F28" s="53">
        <v>0</v>
      </c>
      <c r="G28" s="53">
        <v>11776</v>
      </c>
      <c r="H28" s="53">
        <v>0</v>
      </c>
      <c r="I28" s="53">
        <v>13286</v>
      </c>
      <c r="J28" s="53">
        <v>13216</v>
      </c>
      <c r="K28" s="53">
        <v>0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12984.25</v>
      </c>
      <c r="R28" s="144"/>
      <c r="S28" s="144"/>
    </row>
    <row r="29" spans="1:23" s="82" customFormat="1" ht="30" customHeight="1" thickBot="1">
      <c r="A29" s="37" t="s">
        <v>208</v>
      </c>
      <c r="B29" s="38" t="str">
        <f>IF(B25=0," --- ",ROUND(12*(1/B25*B27),))</f>
        <v xml:space="preserve"> --- </v>
      </c>
      <c r="C29" s="38">
        <f t="shared" ref="C29:O30" si="7">IF(C25=0," --- ",ROUND(12*(1/C25*C27),))</f>
        <v>25992</v>
      </c>
      <c r="D29" s="38" t="str">
        <f t="shared" si="7"/>
        <v xml:space="preserve"> --- </v>
      </c>
      <c r="E29" s="38" t="str">
        <f t="shared" si="7"/>
        <v xml:space="preserve"> --- </v>
      </c>
      <c r="F29" s="38" t="str">
        <f t="shared" si="7"/>
        <v xml:space="preserve"> --- </v>
      </c>
      <c r="G29" s="38">
        <f t="shared" si="7"/>
        <v>27924</v>
      </c>
      <c r="H29" s="38" t="str">
        <f t="shared" si="7"/>
        <v xml:space="preserve"> --- </v>
      </c>
      <c r="I29" s="38">
        <f t="shared" si="7"/>
        <v>25127</v>
      </c>
      <c r="J29" s="38">
        <f t="shared" si="7"/>
        <v>27343</v>
      </c>
      <c r="K29" s="38" t="str">
        <f t="shared" si="7"/>
        <v xml:space="preserve"> --- </v>
      </c>
      <c r="L29" s="38">
        <f t="shared" si="7"/>
        <v>26038</v>
      </c>
      <c r="M29" s="38">
        <f t="shared" si="7"/>
        <v>26992</v>
      </c>
      <c r="N29" s="38">
        <f t="shared" si="7"/>
        <v>24655</v>
      </c>
      <c r="O29" s="135">
        <f t="shared" si="7"/>
        <v>29594</v>
      </c>
      <c r="P29" s="136">
        <f>ROUND(SUM(B29:O29)/COUNTIF(B29:O29,"&gt;0"),)</f>
        <v>26708</v>
      </c>
    </row>
    <row r="30" spans="1:23" s="82" customFormat="1" ht="30" customHeight="1" thickBot="1">
      <c r="A30" s="37" t="s">
        <v>209</v>
      </c>
      <c r="B30" s="77" t="str">
        <f>IF(B26=0," --- ",ROUND(12*(1/B26*B28),))</f>
        <v xml:space="preserve"> --- </v>
      </c>
      <c r="C30" s="77">
        <f t="shared" si="7"/>
        <v>4616</v>
      </c>
      <c r="D30" s="77" t="str">
        <f t="shared" si="7"/>
        <v xml:space="preserve"> --- </v>
      </c>
      <c r="E30" s="77" t="str">
        <f t="shared" si="7"/>
        <v xml:space="preserve"> --- </v>
      </c>
      <c r="F30" s="77" t="str">
        <f t="shared" si="7"/>
        <v xml:space="preserve"> --- </v>
      </c>
      <c r="G30" s="77">
        <f t="shared" si="7"/>
        <v>4406</v>
      </c>
      <c r="H30" s="77" t="str">
        <f t="shared" si="7"/>
        <v xml:space="preserve"> --- </v>
      </c>
      <c r="I30" s="77">
        <f t="shared" si="7"/>
        <v>4109</v>
      </c>
      <c r="J30" s="77">
        <f t="shared" si="7"/>
        <v>4286</v>
      </c>
      <c r="K30" s="77" t="str">
        <f t="shared" si="7"/>
        <v xml:space="preserve"> --- </v>
      </c>
      <c r="L30" s="77">
        <f t="shared" si="7"/>
        <v>3579</v>
      </c>
      <c r="M30" s="77">
        <f t="shared" si="7"/>
        <v>3720</v>
      </c>
      <c r="N30" s="77">
        <f t="shared" si="7"/>
        <v>4689</v>
      </c>
      <c r="O30" s="138">
        <f t="shared" si="7"/>
        <v>3983</v>
      </c>
      <c r="P30" s="136">
        <f>ROUND(SUM(B30:O30)/COUNTIF(B30:O30,"&gt;0"),)</f>
        <v>4174</v>
      </c>
    </row>
    <row r="31" spans="1:23" s="44" customFormat="1" ht="30" customHeight="1" thickBot="1">
      <c r="A31" s="37" t="s">
        <v>210</v>
      </c>
      <c r="B31" s="77" t="str">
        <f t="shared" ref="B31:P31" si="8">IF(B25=0," --- ",B29+B30)</f>
        <v xml:space="preserve"> --- </v>
      </c>
      <c r="C31" s="77">
        <f t="shared" si="8"/>
        <v>30608</v>
      </c>
      <c r="D31" s="77" t="str">
        <f t="shared" si="8"/>
        <v xml:space="preserve"> --- </v>
      </c>
      <c r="E31" s="77" t="str">
        <f t="shared" si="8"/>
        <v xml:space="preserve"> --- </v>
      </c>
      <c r="F31" s="77" t="str">
        <f t="shared" si="8"/>
        <v xml:space="preserve"> --- </v>
      </c>
      <c r="G31" s="77">
        <f t="shared" si="8"/>
        <v>32330</v>
      </c>
      <c r="H31" s="77" t="str">
        <f t="shared" si="8"/>
        <v xml:space="preserve"> --- </v>
      </c>
      <c r="I31" s="77">
        <f t="shared" si="8"/>
        <v>29236</v>
      </c>
      <c r="J31" s="77">
        <f t="shared" si="8"/>
        <v>31629</v>
      </c>
      <c r="K31" s="77" t="str">
        <f t="shared" si="8"/>
        <v xml:space="preserve"> --- </v>
      </c>
      <c r="L31" s="77">
        <f t="shared" si="8"/>
        <v>29617</v>
      </c>
      <c r="M31" s="77">
        <f t="shared" si="8"/>
        <v>30712</v>
      </c>
      <c r="N31" s="77">
        <f t="shared" si="8"/>
        <v>29344</v>
      </c>
      <c r="O31" s="138">
        <f t="shared" si="8"/>
        <v>33577</v>
      </c>
      <c r="P31" s="136">
        <f t="shared" si="8"/>
        <v>30882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7.9448303499866313</v>
      </c>
      <c r="C33" s="46">
        <f t="shared" ref="C33:P33" si="9">IF(OR(C15=" --- ",C23=" --- ")," --- ",C15/C23*100-100)</f>
        <v>-3.1303460488009875</v>
      </c>
      <c r="D33" s="46" t="str">
        <f t="shared" si="9"/>
        <v xml:space="preserve"> --- </v>
      </c>
      <c r="E33" s="46">
        <f t="shared" si="9"/>
        <v>-1.6333777185974299</v>
      </c>
      <c r="F33" s="46">
        <f t="shared" si="9"/>
        <v>6.0018765975345474</v>
      </c>
      <c r="G33" s="46">
        <f t="shared" si="9"/>
        <v>-1.1571785776588968</v>
      </c>
      <c r="H33" s="46">
        <f t="shared" si="9"/>
        <v>0.39884922191708938</v>
      </c>
      <c r="I33" s="46">
        <f t="shared" si="9"/>
        <v>-1.3179889417513095</v>
      </c>
      <c r="J33" s="46">
        <f t="shared" si="9"/>
        <v>-1.8314144246256632</v>
      </c>
      <c r="K33" s="46">
        <f t="shared" si="9"/>
        <v>-3.923381770145312</v>
      </c>
      <c r="L33" s="46">
        <f t="shared" si="9"/>
        <v>0.4544000000000068</v>
      </c>
      <c r="M33" s="46">
        <f t="shared" si="9"/>
        <v>-2.1715760051601762</v>
      </c>
      <c r="N33" s="46">
        <f t="shared" si="9"/>
        <v>-8.2401767186558743</v>
      </c>
      <c r="O33" s="154">
        <f t="shared" si="9"/>
        <v>-1.5537159448940514</v>
      </c>
      <c r="P33" s="155">
        <f t="shared" si="9"/>
        <v>-0.81658291457286225</v>
      </c>
      <c r="Q33" s="156"/>
    </row>
    <row r="34" spans="1:17" s="40" customFormat="1" ht="30" customHeight="1" thickBot="1">
      <c r="A34" s="152" t="s">
        <v>141</v>
      </c>
      <c r="B34" s="157" t="str">
        <f>IF(OR(B23=" --- ",B31=" --- ")," --- ",B23/B31*100-100)</f>
        <v xml:space="preserve"> --- </v>
      </c>
      <c r="C34" s="158">
        <f t="shared" ref="C34:P34" si="10">IF(OR(C23=" --- ",C31=" --- ")," --- ",C23/C31*100-100)</f>
        <v>8.857161526398329</v>
      </c>
      <c r="D34" s="158" t="str">
        <f t="shared" si="10"/>
        <v xml:space="preserve"> --- </v>
      </c>
      <c r="E34" s="158" t="str">
        <f t="shared" si="10"/>
        <v xml:space="preserve"> --- </v>
      </c>
      <c r="F34" s="158" t="str">
        <f t="shared" si="10"/>
        <v xml:space="preserve"> --- </v>
      </c>
      <c r="G34" s="158">
        <f t="shared" si="10"/>
        <v>6.3841633158057505</v>
      </c>
      <c r="H34" s="158" t="str">
        <f t="shared" si="10"/>
        <v xml:space="preserve"> --- </v>
      </c>
      <c r="I34" s="158">
        <f t="shared" si="10"/>
        <v>6.4030647147352653</v>
      </c>
      <c r="J34" s="158">
        <f t="shared" si="10"/>
        <v>5.9976603749723409</v>
      </c>
      <c r="K34" s="158" t="str">
        <f t="shared" si="10"/>
        <v xml:space="preserve"> --- </v>
      </c>
      <c r="L34" s="158">
        <f t="shared" si="10"/>
        <v>5.5137252253773141</v>
      </c>
      <c r="M34" s="158">
        <f t="shared" si="10"/>
        <v>6.0074238082834057</v>
      </c>
      <c r="N34" s="158">
        <f t="shared" si="10"/>
        <v>1.8197928026172434</v>
      </c>
      <c r="O34" s="159">
        <f t="shared" si="10"/>
        <v>-3.582809661375336</v>
      </c>
      <c r="P34" s="160">
        <f t="shared" si="10"/>
        <v>3.1021306910174076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2379</v>
      </c>
      <c r="C36" s="47">
        <f t="shared" ref="C36:P36" si="11">IF(OR(C15=" --- ",C23=" --- ")," --- ",C15-C23)</f>
        <v>-1043</v>
      </c>
      <c r="D36" s="47" t="str">
        <f t="shared" si="11"/>
        <v xml:space="preserve"> --- </v>
      </c>
      <c r="E36" s="47">
        <f t="shared" si="11"/>
        <v>-552</v>
      </c>
      <c r="F36" s="47">
        <f t="shared" si="11"/>
        <v>1855</v>
      </c>
      <c r="G36" s="47">
        <f t="shared" si="11"/>
        <v>-398</v>
      </c>
      <c r="H36" s="47">
        <f t="shared" si="11"/>
        <v>122</v>
      </c>
      <c r="I36" s="47">
        <f t="shared" si="11"/>
        <v>-410</v>
      </c>
      <c r="J36" s="47">
        <f t="shared" si="11"/>
        <v>-614</v>
      </c>
      <c r="K36" s="47">
        <f t="shared" si="11"/>
        <v>-1188</v>
      </c>
      <c r="L36" s="47">
        <f t="shared" si="11"/>
        <v>142</v>
      </c>
      <c r="M36" s="47">
        <f t="shared" si="11"/>
        <v>-707</v>
      </c>
      <c r="N36" s="47">
        <f t="shared" si="11"/>
        <v>-2462</v>
      </c>
      <c r="O36" s="163">
        <f t="shared" si="11"/>
        <v>-503</v>
      </c>
      <c r="P36" s="164">
        <f t="shared" si="11"/>
        <v>-260</v>
      </c>
    </row>
    <row r="37" spans="1:17" s="40" customFormat="1" ht="30" customHeight="1" thickBot="1">
      <c r="A37" s="161" t="s">
        <v>142</v>
      </c>
      <c r="B37" s="165" t="str">
        <f>IF(OR(B23=" --- ",B31=" --- ")," --- ",B23-B31)</f>
        <v xml:space="preserve"> --- </v>
      </c>
      <c r="C37" s="166">
        <f t="shared" ref="C37:P37" si="12">IF(OR(C23=" --- ",C31=" --- ")," --- ",C23-C31)</f>
        <v>2711</v>
      </c>
      <c r="D37" s="166" t="str">
        <f t="shared" si="12"/>
        <v xml:space="preserve"> --- </v>
      </c>
      <c r="E37" s="166" t="str">
        <f t="shared" si="12"/>
        <v xml:space="preserve"> --- </v>
      </c>
      <c r="F37" s="166" t="str">
        <f t="shared" si="12"/>
        <v xml:space="preserve"> --- </v>
      </c>
      <c r="G37" s="166">
        <f t="shared" si="12"/>
        <v>2064</v>
      </c>
      <c r="H37" s="166" t="str">
        <f t="shared" si="12"/>
        <v xml:space="preserve"> --- </v>
      </c>
      <c r="I37" s="166">
        <f t="shared" si="12"/>
        <v>1872</v>
      </c>
      <c r="J37" s="166">
        <f t="shared" si="12"/>
        <v>1897</v>
      </c>
      <c r="K37" s="166" t="str">
        <f t="shared" si="12"/>
        <v xml:space="preserve"> --- </v>
      </c>
      <c r="L37" s="166">
        <f t="shared" si="12"/>
        <v>1633</v>
      </c>
      <c r="M37" s="166">
        <f t="shared" si="12"/>
        <v>1845</v>
      </c>
      <c r="N37" s="166">
        <f t="shared" si="12"/>
        <v>534</v>
      </c>
      <c r="O37" s="167">
        <f t="shared" si="12"/>
        <v>-1203</v>
      </c>
      <c r="P37" s="168">
        <f t="shared" si="12"/>
        <v>958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96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313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17.273029321372206</v>
      </c>
      <c r="C97" s="46">
        <f t="shared" ref="C97:P97" si="13">IF(OR(C13=" --- ",C21=" --- ")," --- ",C13/C21*100-100)</f>
        <v>-2.6253739222241705</v>
      </c>
      <c r="D97" s="46" t="str">
        <f t="shared" si="13"/>
        <v xml:space="preserve"> --- </v>
      </c>
      <c r="E97" s="46">
        <f t="shared" si="13"/>
        <v>-0.39083741163675256</v>
      </c>
      <c r="F97" s="46">
        <f t="shared" si="13"/>
        <v>7.6853950144565033</v>
      </c>
      <c r="G97" s="46">
        <f t="shared" si="13"/>
        <v>0.34833591998619795</v>
      </c>
      <c r="H97" s="46">
        <f t="shared" si="13"/>
        <v>0.41172471103725172</v>
      </c>
      <c r="I97" s="46">
        <f t="shared" si="13"/>
        <v>-1.5415852007820661</v>
      </c>
      <c r="J97" s="46">
        <f t="shared" si="13"/>
        <v>-1.2199865624668433</v>
      </c>
      <c r="K97" s="46">
        <f t="shared" si="13"/>
        <v>-0.54005045726900391</v>
      </c>
      <c r="L97" s="46">
        <f t="shared" si="13"/>
        <v>-0.10604453870625719</v>
      </c>
      <c r="M97" s="46">
        <f t="shared" si="13"/>
        <v>-3.5090812907776439</v>
      </c>
      <c r="N97" s="46">
        <f t="shared" si="13"/>
        <v>-5.1470002390247771</v>
      </c>
      <c r="O97" s="154">
        <f t="shared" si="13"/>
        <v>-0.1632623444472614</v>
      </c>
      <c r="P97" s="155">
        <f t="shared" si="13"/>
        <v>0.63227953410982707</v>
      </c>
    </row>
    <row r="98" spans="1:16" ht="30" customHeight="1" thickBot="1">
      <c r="A98" s="152" t="s">
        <v>217</v>
      </c>
      <c r="B98" s="157" t="str">
        <f>IF(OR(B21=" --- ",B29=" --- ")," --- ",B21/B29*100-100)</f>
        <v xml:space="preserve"> --- </v>
      </c>
      <c r="C98" s="158">
        <f t="shared" ref="C98:P98" si="14">IF(OR(C21=" --- ",C29=" --- ")," --- ",C21/C29*100-100)</f>
        <v>9.3220991074176567</v>
      </c>
      <c r="D98" s="158" t="str">
        <f t="shared" si="14"/>
        <v xml:space="preserve"> --- </v>
      </c>
      <c r="E98" s="158" t="str">
        <f t="shared" si="14"/>
        <v xml:space="preserve"> --- </v>
      </c>
      <c r="F98" s="158" t="str">
        <f t="shared" si="14"/>
        <v xml:space="preserve"> --- </v>
      </c>
      <c r="G98" s="158">
        <f t="shared" si="14"/>
        <v>3.8354103996561975</v>
      </c>
      <c r="H98" s="158" t="str">
        <f t="shared" si="14"/>
        <v xml:space="preserve"> --- </v>
      </c>
      <c r="I98" s="158">
        <f t="shared" si="14"/>
        <v>5.8463007919767733</v>
      </c>
      <c r="J98" s="158">
        <f t="shared" si="14"/>
        <v>3.4231796072120773</v>
      </c>
      <c r="K98" s="158" t="str">
        <f t="shared" si="14"/>
        <v xml:space="preserve"> --- </v>
      </c>
      <c r="L98" s="158">
        <f t="shared" si="14"/>
        <v>5.0272678393117758</v>
      </c>
      <c r="M98" s="158">
        <f t="shared" si="14"/>
        <v>5.049644339063434</v>
      </c>
      <c r="N98" s="158">
        <f t="shared" si="14"/>
        <v>1.8130196714662361</v>
      </c>
      <c r="O98" s="159">
        <f t="shared" si="14"/>
        <v>-6.8628776103264073</v>
      </c>
      <c r="P98" s="160">
        <f t="shared" si="14"/>
        <v>1.2617942189606168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4159</v>
      </c>
      <c r="C100" s="47">
        <f t="shared" ref="C100:P100" si="15">IF(OR(C13=" --- ",C21=" --- ")," --- ",C13-C21)</f>
        <v>-746</v>
      </c>
      <c r="D100" s="47" t="str">
        <f t="shared" si="15"/>
        <v xml:space="preserve"> --- </v>
      </c>
      <c r="E100" s="47">
        <f t="shared" si="15"/>
        <v>-115</v>
      </c>
      <c r="F100" s="47">
        <f t="shared" si="15"/>
        <v>1967</v>
      </c>
      <c r="G100" s="47">
        <f t="shared" si="15"/>
        <v>101</v>
      </c>
      <c r="H100" s="47">
        <f t="shared" si="15"/>
        <v>109</v>
      </c>
      <c r="I100" s="47">
        <f t="shared" si="15"/>
        <v>-410</v>
      </c>
      <c r="J100" s="47">
        <f t="shared" si="15"/>
        <v>-345</v>
      </c>
      <c r="K100" s="47">
        <f t="shared" si="15"/>
        <v>-137</v>
      </c>
      <c r="L100" s="47">
        <f t="shared" si="15"/>
        <v>-29</v>
      </c>
      <c r="M100" s="47">
        <f t="shared" si="15"/>
        <v>-995</v>
      </c>
      <c r="N100" s="47">
        <f t="shared" si="15"/>
        <v>-1292</v>
      </c>
      <c r="O100" s="163">
        <f t="shared" si="15"/>
        <v>-45</v>
      </c>
      <c r="P100" s="164">
        <f t="shared" si="15"/>
        <v>171</v>
      </c>
    </row>
    <row r="101" spans="1:16" ht="30" customHeight="1" thickBot="1">
      <c r="A101" s="161" t="s">
        <v>219</v>
      </c>
      <c r="B101" s="165" t="str">
        <f>IF(OR(B21=" --- ",B29=" --- ")," --- ",B21-B29)</f>
        <v xml:space="preserve"> --- </v>
      </c>
      <c r="C101" s="166">
        <f t="shared" ref="C101:P101" si="16">IF(OR(C21=" --- ",C29=" --- ")," --- ",C21-C29)</f>
        <v>2423</v>
      </c>
      <c r="D101" s="166" t="str">
        <f t="shared" si="16"/>
        <v xml:space="preserve"> --- </v>
      </c>
      <c r="E101" s="166" t="str">
        <f t="shared" si="16"/>
        <v xml:space="preserve"> --- </v>
      </c>
      <c r="F101" s="166" t="str">
        <f t="shared" si="16"/>
        <v xml:space="preserve"> --- </v>
      </c>
      <c r="G101" s="166">
        <f t="shared" si="16"/>
        <v>1071</v>
      </c>
      <c r="H101" s="166" t="str">
        <f t="shared" si="16"/>
        <v xml:space="preserve"> --- </v>
      </c>
      <c r="I101" s="166">
        <f t="shared" si="16"/>
        <v>1469</v>
      </c>
      <c r="J101" s="166">
        <f t="shared" si="16"/>
        <v>936</v>
      </c>
      <c r="K101" s="166" t="str">
        <f t="shared" si="16"/>
        <v xml:space="preserve"> --- </v>
      </c>
      <c r="L101" s="166">
        <f t="shared" si="16"/>
        <v>1309</v>
      </c>
      <c r="M101" s="166">
        <f t="shared" si="16"/>
        <v>1363</v>
      </c>
      <c r="N101" s="166">
        <f t="shared" si="16"/>
        <v>447</v>
      </c>
      <c r="O101" s="167">
        <f t="shared" si="16"/>
        <v>-2031</v>
      </c>
      <c r="P101" s="168">
        <f t="shared" si="16"/>
        <v>337</v>
      </c>
    </row>
    <row r="103" spans="1:16">
      <c r="P103" s="25" t="s">
        <v>312</v>
      </c>
    </row>
    <row r="147" spans="1:16" ht="13.5" thickBot="1">
      <c r="P147" s="25" t="s">
        <v>311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-30.344357313331059</v>
      </c>
      <c r="C150" s="46">
        <f t="shared" ref="C150:P150" si="17">IF(OR(C14=" --- ",C22=" --- ")," --- ",C14/C22*100-100)</f>
        <v>-6.056280587275694</v>
      </c>
      <c r="D150" s="46" t="str">
        <f t="shared" si="17"/>
        <v xml:space="preserve"> --- </v>
      </c>
      <c r="E150" s="46">
        <f t="shared" si="17"/>
        <v>-9.9977121940059419</v>
      </c>
      <c r="F150" s="46">
        <f t="shared" si="17"/>
        <v>-2.1080368906455789</v>
      </c>
      <c r="G150" s="46">
        <f t="shared" si="17"/>
        <v>-9.2424523059825816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>
        <f t="shared" si="17"/>
        <v>-21.396579804560261</v>
      </c>
      <c r="L150" s="46">
        <f t="shared" si="17"/>
        <v>4.3812451960030643</v>
      </c>
      <c r="M150" s="46">
        <f t="shared" si="17"/>
        <v>6.8538791051879997</v>
      </c>
      <c r="N150" s="46">
        <f t="shared" si="17"/>
        <v>-24.497487437185924</v>
      </c>
      <c r="O150" s="154">
        <f t="shared" si="17"/>
        <v>-9.5198503429640482</v>
      </c>
      <c r="P150" s="155">
        <f t="shared" si="17"/>
        <v>-8.9885297184567321</v>
      </c>
    </row>
    <row r="151" spans="1:16" ht="30" customHeight="1" thickBot="1">
      <c r="A151" s="152" t="s">
        <v>224</v>
      </c>
      <c r="B151" s="157" t="str">
        <f>IF(OR(B22=" --- ",B30=" --- ")," --- ",B22/B30*100-100)</f>
        <v xml:space="preserve"> --- </v>
      </c>
      <c r="C151" s="158">
        <f t="shared" ref="C151:P151" si="18">IF(OR(C22=" --- ",C30=" --- ")," --- ",C22/C30*100-100)</f>
        <v>6.2391681109185413</v>
      </c>
      <c r="D151" s="158" t="str">
        <f t="shared" si="18"/>
        <v xml:space="preserve"> --- </v>
      </c>
      <c r="E151" s="158" t="str">
        <f t="shared" si="18"/>
        <v xml:space="preserve"> --- </v>
      </c>
      <c r="F151" s="158" t="str">
        <f t="shared" si="18"/>
        <v xml:space="preserve"> --- </v>
      </c>
      <c r="G151" s="158">
        <f t="shared" si="18"/>
        <v>22.537448933272813</v>
      </c>
      <c r="H151" s="158" t="str">
        <f t="shared" si="18"/>
        <v xml:space="preserve"> --- </v>
      </c>
      <c r="I151" s="158">
        <f t="shared" si="18"/>
        <v>9.8077391092723332</v>
      </c>
      <c r="J151" s="158">
        <f t="shared" si="18"/>
        <v>22.421838544097056</v>
      </c>
      <c r="K151" s="158" t="str">
        <f t="shared" si="18"/>
        <v xml:space="preserve"> --- </v>
      </c>
      <c r="L151" s="158">
        <f t="shared" si="18"/>
        <v>9.0528080469404841</v>
      </c>
      <c r="M151" s="158">
        <f t="shared" si="18"/>
        <v>12.956989247311839</v>
      </c>
      <c r="N151" s="158">
        <f t="shared" si="18"/>
        <v>1.8554062699936082</v>
      </c>
      <c r="O151" s="159">
        <f t="shared" si="18"/>
        <v>20.788350489580722</v>
      </c>
      <c r="P151" s="160">
        <f t="shared" si="18"/>
        <v>14.877815045519881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-1780</v>
      </c>
      <c r="C153" s="47">
        <f t="shared" ref="C153:P153" si="19">IF(OR(C14=" --- ",C22=" --- ")," --- ",C14-C22)</f>
        <v>-297</v>
      </c>
      <c r="D153" s="47" t="str">
        <f t="shared" si="19"/>
        <v xml:space="preserve"> --- </v>
      </c>
      <c r="E153" s="47">
        <f t="shared" si="19"/>
        <v>-437</v>
      </c>
      <c r="F153" s="47">
        <f t="shared" si="19"/>
        <v>-112</v>
      </c>
      <c r="G153" s="47">
        <f t="shared" si="19"/>
        <v>-499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>
        <f t="shared" si="19"/>
        <v>-1051</v>
      </c>
      <c r="L153" s="47">
        <f t="shared" si="19"/>
        <v>171</v>
      </c>
      <c r="M153" s="47">
        <f t="shared" si="19"/>
        <v>288</v>
      </c>
      <c r="N153" s="47">
        <f t="shared" si="19"/>
        <v>-1170</v>
      </c>
      <c r="O153" s="163">
        <f t="shared" si="19"/>
        <v>-458</v>
      </c>
      <c r="P153" s="164">
        <f t="shared" si="19"/>
        <v>-431</v>
      </c>
    </row>
    <row r="154" spans="1:16" ht="30" customHeight="1" thickBot="1">
      <c r="A154" s="161" t="s">
        <v>226</v>
      </c>
      <c r="B154" s="165" t="str">
        <f>IF(OR(B22=" --- ",B30=" --- ")," --- ",B22-B30)</f>
        <v xml:space="preserve"> --- </v>
      </c>
      <c r="C154" s="166">
        <f t="shared" ref="C154:P154" si="20">IF(OR(C22=" --- ",C30=" --- ")," --- ",C22-C30)</f>
        <v>288</v>
      </c>
      <c r="D154" s="166" t="str">
        <f t="shared" si="20"/>
        <v xml:space="preserve"> --- </v>
      </c>
      <c r="E154" s="166" t="str">
        <f t="shared" si="20"/>
        <v xml:space="preserve"> --- </v>
      </c>
      <c r="F154" s="166" t="str">
        <f t="shared" si="20"/>
        <v xml:space="preserve"> --- </v>
      </c>
      <c r="G154" s="166">
        <f t="shared" si="20"/>
        <v>993</v>
      </c>
      <c r="H154" s="166" t="str">
        <f t="shared" si="20"/>
        <v xml:space="preserve"> --- </v>
      </c>
      <c r="I154" s="166">
        <f t="shared" si="20"/>
        <v>403</v>
      </c>
      <c r="J154" s="166">
        <f t="shared" si="20"/>
        <v>961</v>
      </c>
      <c r="K154" s="166" t="str">
        <f t="shared" si="20"/>
        <v xml:space="preserve"> --- </v>
      </c>
      <c r="L154" s="166">
        <f t="shared" si="20"/>
        <v>324</v>
      </c>
      <c r="M154" s="166">
        <f t="shared" si="20"/>
        <v>482</v>
      </c>
      <c r="N154" s="166">
        <f t="shared" si="20"/>
        <v>87</v>
      </c>
      <c r="O154" s="167">
        <f t="shared" si="20"/>
        <v>828</v>
      </c>
      <c r="P154" s="168">
        <f t="shared" si="20"/>
        <v>621</v>
      </c>
    </row>
    <row r="156" spans="1:16">
      <c r="P156" s="25" t="s">
        <v>310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09" priority="9" stopIfTrue="1">
      <formula>B9&gt;B17</formula>
    </cfRule>
    <cfRule type="expression" dxfId="108" priority="10" stopIfTrue="1">
      <formula>B9&lt;B17</formula>
    </cfRule>
  </conditionalFormatting>
  <conditionalFormatting sqref="C9:E9">
    <cfRule type="expression" dxfId="107" priority="7" stopIfTrue="1">
      <formula>C9&gt;C17</formula>
    </cfRule>
    <cfRule type="expression" dxfId="106" priority="8" stopIfTrue="1">
      <formula>C9&lt;C17</formula>
    </cfRule>
  </conditionalFormatting>
  <conditionalFormatting sqref="B10">
    <cfRule type="expression" dxfId="105" priority="5" stopIfTrue="1">
      <formula>B10&gt;B18</formula>
    </cfRule>
    <cfRule type="expression" dxfId="104" priority="6" stopIfTrue="1">
      <formula>B10&lt;B18</formula>
    </cfRule>
  </conditionalFormatting>
  <conditionalFormatting sqref="C9:O9">
    <cfRule type="expression" dxfId="103" priority="3" stopIfTrue="1">
      <formula>C9&gt;C17</formula>
    </cfRule>
    <cfRule type="expression" dxfId="102" priority="4" stopIfTrue="1">
      <formula>C9&lt;C17</formula>
    </cfRule>
  </conditionalFormatting>
  <conditionalFormatting sqref="C10:O10">
    <cfRule type="expression" dxfId="101" priority="1" stopIfTrue="1">
      <formula>C10&gt;C18</formula>
    </cfRule>
    <cfRule type="expression" dxfId="10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2" t="s">
        <v>59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98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13.9</v>
      </c>
      <c r="C9" s="50">
        <v>12.428571428571427</v>
      </c>
      <c r="D9" s="50">
        <v>12.68</v>
      </c>
      <c r="E9" s="50">
        <v>13.14</v>
      </c>
      <c r="F9" s="50">
        <v>11.85</v>
      </c>
      <c r="G9" s="50">
        <v>12.41</v>
      </c>
      <c r="H9" s="50">
        <v>0</v>
      </c>
      <c r="I9" s="50">
        <v>12.41</v>
      </c>
      <c r="J9" s="50">
        <v>12.7</v>
      </c>
      <c r="K9" s="50">
        <v>12.664999999999999</v>
      </c>
      <c r="L9" s="50">
        <v>11.0495</v>
      </c>
      <c r="M9" s="50">
        <v>12.62</v>
      </c>
      <c r="N9" s="50">
        <v>12.8</v>
      </c>
      <c r="O9" s="131">
        <v>13.05</v>
      </c>
      <c r="P9" s="63">
        <f t="shared" ref="P9:P12" si="0">SUM(B9:O9)/COUNTIF(B9:O9,"&gt;0")</f>
        <v>12.592543956043958</v>
      </c>
    </row>
    <row r="10" spans="1:33" s="34" customFormat="1" ht="30" customHeight="1">
      <c r="A10" s="33" t="s">
        <v>17</v>
      </c>
      <c r="B10" s="74">
        <v>52.5</v>
      </c>
      <c r="C10" s="51">
        <v>50.296200000000006</v>
      </c>
      <c r="D10" s="51">
        <v>54.516500000000008</v>
      </c>
      <c r="E10" s="51">
        <v>42</v>
      </c>
      <c r="F10" s="51">
        <v>39.840000000000003</v>
      </c>
      <c r="G10" s="51">
        <v>41.77</v>
      </c>
      <c r="H10" s="51">
        <v>0</v>
      </c>
      <c r="I10" s="51">
        <v>49.71</v>
      </c>
      <c r="J10" s="51">
        <v>52</v>
      </c>
      <c r="K10" s="51">
        <v>43.29</v>
      </c>
      <c r="L10" s="51">
        <v>45.84</v>
      </c>
      <c r="M10" s="51">
        <v>54</v>
      </c>
      <c r="N10" s="51">
        <v>55</v>
      </c>
      <c r="O10" s="132">
        <v>39.770000000000003</v>
      </c>
      <c r="P10" s="56">
        <f t="shared" si="0"/>
        <v>47.733284615384612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24819.253794868848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14506.874484725897</v>
      </c>
    </row>
    <row r="13" spans="1:33" s="44" customFormat="1" ht="30" customHeight="1" thickBot="1">
      <c r="A13" s="37" t="s">
        <v>208</v>
      </c>
      <c r="B13" s="38">
        <f>IF(B9=0," --- ",ROUND(12*(1/B9*B11),))</f>
        <v>22346</v>
      </c>
      <c r="C13" s="38">
        <f t="shared" ref="C13:O14" si="1">IF(C9=0," --- ",ROUND(12*(1/C9*C11),))</f>
        <v>25028</v>
      </c>
      <c r="D13" s="38">
        <f t="shared" si="1"/>
        <v>22885</v>
      </c>
      <c r="E13" s="38">
        <f t="shared" si="1"/>
        <v>23242</v>
      </c>
      <c r="F13" s="38">
        <f t="shared" si="1"/>
        <v>24608</v>
      </c>
      <c r="G13" s="38">
        <f t="shared" si="1"/>
        <v>23352</v>
      </c>
      <c r="H13" s="38" t="str">
        <f t="shared" si="1"/>
        <v xml:space="preserve"> --- </v>
      </c>
      <c r="I13" s="38">
        <f t="shared" si="1"/>
        <v>23570</v>
      </c>
      <c r="J13" s="38">
        <f t="shared" si="1"/>
        <v>23205</v>
      </c>
      <c r="K13" s="38">
        <f>IF(K9=0," --- ",ROUND(12*(1/K9*K11)+Q38,))</f>
        <v>23578</v>
      </c>
      <c r="L13" s="38">
        <f t="shared" si="1"/>
        <v>27095</v>
      </c>
      <c r="M13" s="38">
        <f t="shared" si="1"/>
        <v>23566</v>
      </c>
      <c r="N13" s="38">
        <f t="shared" si="1"/>
        <v>21950</v>
      </c>
      <c r="O13" s="135">
        <f t="shared" si="1"/>
        <v>23870</v>
      </c>
      <c r="P13" s="136">
        <f>ROUND(SUM(B13:O13)/COUNTIF(B13:O13,"&gt;0"),)</f>
        <v>23715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3502</v>
      </c>
      <c r="C14" s="77">
        <f t="shared" si="1"/>
        <v>3493</v>
      </c>
      <c r="D14" s="77">
        <f t="shared" si="1"/>
        <v>3109</v>
      </c>
      <c r="E14" s="77">
        <f t="shared" si="1"/>
        <v>3934</v>
      </c>
      <c r="F14" s="77">
        <f t="shared" si="1"/>
        <v>4187</v>
      </c>
      <c r="G14" s="77">
        <f t="shared" si="1"/>
        <v>3762</v>
      </c>
      <c r="H14" s="77" t="str">
        <f t="shared" si="1"/>
        <v xml:space="preserve"> --- </v>
      </c>
      <c r="I14" s="77">
        <f t="shared" si="1"/>
        <v>3522</v>
      </c>
      <c r="J14" s="77">
        <f t="shared" si="1"/>
        <v>3542</v>
      </c>
      <c r="K14" s="77">
        <f t="shared" si="1"/>
        <v>3861</v>
      </c>
      <c r="L14" s="77">
        <f t="shared" si="1"/>
        <v>4043</v>
      </c>
      <c r="M14" s="77">
        <f t="shared" si="1"/>
        <v>3326</v>
      </c>
      <c r="N14" s="77">
        <f t="shared" si="1"/>
        <v>3278</v>
      </c>
      <c r="O14" s="138">
        <f t="shared" si="1"/>
        <v>4353</v>
      </c>
      <c r="P14" s="136">
        <f>ROUND(SUM(B14:O14)/COUNTIF(B14:O14,"&gt;0"),)</f>
        <v>3686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25848</v>
      </c>
      <c r="C15" s="77">
        <f t="shared" ref="C15:P15" si="2">IF(C9=0," --- ",C13+C14)</f>
        <v>28521</v>
      </c>
      <c r="D15" s="77">
        <f t="shared" si="2"/>
        <v>25994</v>
      </c>
      <c r="E15" s="77">
        <f t="shared" si="2"/>
        <v>27176</v>
      </c>
      <c r="F15" s="77">
        <f t="shared" si="2"/>
        <v>28795</v>
      </c>
      <c r="G15" s="77">
        <f t="shared" si="2"/>
        <v>27114</v>
      </c>
      <c r="H15" s="77" t="str">
        <f t="shared" si="2"/>
        <v xml:space="preserve"> --- </v>
      </c>
      <c r="I15" s="77">
        <f t="shared" si="2"/>
        <v>27092</v>
      </c>
      <c r="J15" s="77">
        <f t="shared" si="2"/>
        <v>26747</v>
      </c>
      <c r="K15" s="77">
        <f t="shared" si="2"/>
        <v>27439</v>
      </c>
      <c r="L15" s="77">
        <f t="shared" si="2"/>
        <v>31138</v>
      </c>
      <c r="M15" s="77">
        <f t="shared" si="2"/>
        <v>26892</v>
      </c>
      <c r="N15" s="77">
        <f t="shared" si="2"/>
        <v>25228</v>
      </c>
      <c r="O15" s="138">
        <f t="shared" si="2"/>
        <v>28223</v>
      </c>
      <c r="P15" s="136">
        <f t="shared" si="2"/>
        <v>27401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13.9</v>
      </c>
      <c r="C17" s="50">
        <v>12.957446808510637</v>
      </c>
      <c r="D17" s="50">
        <v>12.68</v>
      </c>
      <c r="E17" s="50">
        <v>13.14</v>
      </c>
      <c r="F17" s="50">
        <v>11.85</v>
      </c>
      <c r="G17" s="50">
        <v>12.41</v>
      </c>
      <c r="H17" s="50">
        <v>0</v>
      </c>
      <c r="I17" s="50">
        <v>12.41</v>
      </c>
      <c r="J17" s="50">
        <v>12.7</v>
      </c>
      <c r="K17" s="50">
        <v>12.664999999999999</v>
      </c>
      <c r="L17" s="50">
        <v>12.031677777777777</v>
      </c>
      <c r="M17" s="50">
        <v>12.62</v>
      </c>
      <c r="N17" s="50">
        <v>12.15</v>
      </c>
      <c r="O17" s="131">
        <v>13.05</v>
      </c>
      <c r="P17" s="143">
        <f t="shared" ref="P17:P20" si="3">SUM(B17:O17)/COUNTIF(B17:O17,"&gt;0")</f>
        <v>12.658778814329878</v>
      </c>
      <c r="R17" s="144"/>
      <c r="S17" s="144"/>
    </row>
    <row r="18" spans="1:23" s="34" customFormat="1" ht="30" customHeight="1">
      <c r="A18" s="33" t="s">
        <v>17</v>
      </c>
      <c r="B18" s="145">
        <v>52.5</v>
      </c>
      <c r="C18" s="51">
        <v>50.296200000000006</v>
      </c>
      <c r="D18" s="51">
        <v>54.516500000000008</v>
      </c>
      <c r="E18" s="51">
        <v>42</v>
      </c>
      <c r="F18" s="51">
        <v>41.3</v>
      </c>
      <c r="G18" s="51">
        <v>41.77</v>
      </c>
      <c r="H18" s="51">
        <v>0</v>
      </c>
      <c r="I18" s="51">
        <v>49.71</v>
      </c>
      <c r="J18" s="51">
        <v>52</v>
      </c>
      <c r="K18" s="51">
        <v>43.29</v>
      </c>
      <c r="L18" s="51">
        <v>44.94</v>
      </c>
      <c r="M18" s="51">
        <v>54</v>
      </c>
      <c r="N18" s="51">
        <v>52</v>
      </c>
      <c r="O18" s="132">
        <v>39.770000000000003</v>
      </c>
      <c r="P18" s="146">
        <f t="shared" si="3"/>
        <v>47.545592307692303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25088.153846153848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15006.923076923076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22346</v>
      </c>
      <c r="C21" s="38">
        <f t="shared" ref="C21:O22" si="4">IF(C17=0," --- ",ROUND(12*(1/C17*C19),))</f>
        <v>24654</v>
      </c>
      <c r="D21" s="38">
        <f t="shared" si="4"/>
        <v>22885</v>
      </c>
      <c r="E21" s="38">
        <f t="shared" si="4"/>
        <v>23333</v>
      </c>
      <c r="F21" s="38">
        <f t="shared" si="4"/>
        <v>24709</v>
      </c>
      <c r="G21" s="38">
        <f t="shared" si="4"/>
        <v>23271</v>
      </c>
      <c r="H21" s="38" t="str">
        <f t="shared" si="4"/>
        <v xml:space="preserve"> --- </v>
      </c>
      <c r="I21" s="38">
        <f t="shared" si="4"/>
        <v>24174</v>
      </c>
      <c r="J21" s="38">
        <f t="shared" si="4"/>
        <v>23492</v>
      </c>
      <c r="K21" s="38">
        <f t="shared" si="4"/>
        <v>23696</v>
      </c>
      <c r="L21" s="38">
        <f t="shared" si="4"/>
        <v>25120</v>
      </c>
      <c r="M21" s="38">
        <f t="shared" si="4"/>
        <v>24423</v>
      </c>
      <c r="N21" s="38">
        <f t="shared" si="4"/>
        <v>23407</v>
      </c>
      <c r="O21" s="135">
        <f t="shared" si="4"/>
        <v>23909</v>
      </c>
      <c r="P21" s="136">
        <f>ROUND(SUM(B21:O21)/COUNTIF(B21:O21,"&gt;0"),)</f>
        <v>23801</v>
      </c>
    </row>
    <row r="22" spans="1:23" s="82" customFormat="1" ht="30" customHeight="1" thickBot="1">
      <c r="A22" s="37" t="s">
        <v>209</v>
      </c>
      <c r="B22" s="77">
        <f>IF(B18=0," --- ",ROUND(12*(1/B18*B20),))</f>
        <v>3918</v>
      </c>
      <c r="C22" s="77">
        <f t="shared" si="4"/>
        <v>3719</v>
      </c>
      <c r="D22" s="77">
        <f t="shared" si="4"/>
        <v>3308</v>
      </c>
      <c r="E22" s="77">
        <f t="shared" si="4"/>
        <v>4371</v>
      </c>
      <c r="F22" s="77">
        <f t="shared" si="4"/>
        <v>4126</v>
      </c>
      <c r="G22" s="77">
        <f t="shared" si="4"/>
        <v>4145</v>
      </c>
      <c r="H22" s="77" t="str">
        <f t="shared" si="4"/>
        <v xml:space="preserve"> --- </v>
      </c>
      <c r="I22" s="77">
        <f t="shared" si="4"/>
        <v>3522</v>
      </c>
      <c r="J22" s="77">
        <f t="shared" si="4"/>
        <v>3733</v>
      </c>
      <c r="K22" s="77">
        <f t="shared" si="4"/>
        <v>3950</v>
      </c>
      <c r="L22" s="77">
        <f t="shared" si="4"/>
        <v>3875</v>
      </c>
      <c r="M22" s="77">
        <f t="shared" si="4"/>
        <v>3112</v>
      </c>
      <c r="N22" s="77">
        <f t="shared" si="4"/>
        <v>3215</v>
      </c>
      <c r="O22" s="138">
        <f t="shared" si="4"/>
        <v>4811</v>
      </c>
      <c r="P22" s="136">
        <f>ROUND(SUM(B22:O22)/COUNTIF(B22:O22,"&gt;0"),)</f>
        <v>3831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26264</v>
      </c>
      <c r="C23" s="77">
        <f t="shared" si="5"/>
        <v>28373</v>
      </c>
      <c r="D23" s="77">
        <f t="shared" si="5"/>
        <v>26193</v>
      </c>
      <c r="E23" s="77">
        <f t="shared" si="5"/>
        <v>27704</v>
      </c>
      <c r="F23" s="77">
        <f t="shared" si="5"/>
        <v>28835</v>
      </c>
      <c r="G23" s="77">
        <f t="shared" si="5"/>
        <v>27416</v>
      </c>
      <c r="H23" s="77" t="str">
        <f t="shared" si="5"/>
        <v xml:space="preserve"> --- </v>
      </c>
      <c r="I23" s="77">
        <f t="shared" si="5"/>
        <v>27696</v>
      </c>
      <c r="J23" s="77">
        <f t="shared" si="5"/>
        <v>27225</v>
      </c>
      <c r="K23" s="77">
        <f t="shared" si="5"/>
        <v>27646</v>
      </c>
      <c r="L23" s="77">
        <f t="shared" si="5"/>
        <v>28995</v>
      </c>
      <c r="M23" s="77">
        <f t="shared" si="5"/>
        <v>27535</v>
      </c>
      <c r="N23" s="77">
        <f t="shared" si="5"/>
        <v>26622</v>
      </c>
      <c r="O23" s="138">
        <f t="shared" si="5"/>
        <v>28720</v>
      </c>
      <c r="P23" s="136">
        <f t="shared" si="5"/>
        <v>27632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14.7</v>
      </c>
      <c r="C25" s="50">
        <v>12.76595744680851</v>
      </c>
      <c r="D25" s="50">
        <v>13.15</v>
      </c>
      <c r="E25" s="50">
        <v>13.14</v>
      </c>
      <c r="F25" s="50">
        <v>12.47</v>
      </c>
      <c r="G25" s="50">
        <v>12.41</v>
      </c>
      <c r="H25" s="50">
        <v>0</v>
      </c>
      <c r="I25" s="50">
        <v>12.41</v>
      </c>
      <c r="J25" s="50">
        <v>12.7</v>
      </c>
      <c r="K25" s="50">
        <v>12.664999999999999</v>
      </c>
      <c r="L25" s="50">
        <v>12.031677777777777</v>
      </c>
      <c r="M25" s="50">
        <v>12.62</v>
      </c>
      <c r="N25" s="50">
        <v>12.6</v>
      </c>
      <c r="O25" s="131">
        <v>13.05</v>
      </c>
      <c r="P25" s="143">
        <f t="shared" ref="P25:P28" si="6">SUM(B25:O25)/COUNTIF(B25:O25,"&gt;0")</f>
        <v>12.824048863429717</v>
      </c>
      <c r="R25" s="144"/>
      <c r="S25" s="144"/>
    </row>
    <row r="26" spans="1:23" s="34" customFormat="1" ht="30" customHeight="1">
      <c r="A26" s="33" t="s">
        <v>17</v>
      </c>
      <c r="B26" s="145">
        <v>44</v>
      </c>
      <c r="C26" s="51">
        <v>49.31</v>
      </c>
      <c r="D26" s="51">
        <v>52.83</v>
      </c>
      <c r="E26" s="51">
        <v>44</v>
      </c>
      <c r="F26" s="51">
        <v>43.45</v>
      </c>
      <c r="G26" s="51">
        <v>41.77</v>
      </c>
      <c r="H26" s="51">
        <v>0</v>
      </c>
      <c r="I26" s="51">
        <v>49.71</v>
      </c>
      <c r="J26" s="51">
        <v>52</v>
      </c>
      <c r="K26" s="51">
        <v>40.840000000000003</v>
      </c>
      <c r="L26" s="51">
        <v>44.94</v>
      </c>
      <c r="M26" s="51">
        <v>54</v>
      </c>
      <c r="N26" s="51">
        <v>47.2</v>
      </c>
      <c r="O26" s="132">
        <v>39.770000000000003</v>
      </c>
      <c r="P26" s="146">
        <f t="shared" si="6"/>
        <v>46.4476923076923</v>
      </c>
      <c r="R26" s="144"/>
      <c r="S26" s="144"/>
    </row>
    <row r="27" spans="1:23" s="44" customFormat="1" ht="30" customHeight="1">
      <c r="A27" s="35" t="s">
        <v>16</v>
      </c>
      <c r="B27" s="147">
        <v>24249.624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0</v>
      </c>
      <c r="I27" s="52">
        <v>24080</v>
      </c>
      <c r="J27" s="52">
        <v>24039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23966.894153846155</v>
      </c>
      <c r="R27" s="144"/>
      <c r="S27" s="144"/>
    </row>
    <row r="28" spans="1:23" s="82" customFormat="1" ht="30" customHeight="1" thickBot="1">
      <c r="A28" s="36" t="s">
        <v>18</v>
      </c>
      <c r="B28" s="149">
        <v>13412.717499999999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12959.51673076923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19796</v>
      </c>
      <c r="C29" s="38">
        <f t="shared" ref="C29:O30" si="7">IF(C25=0," --- ",ROUND(12*(1/C25*C27),))</f>
        <v>23618</v>
      </c>
      <c r="D29" s="38">
        <f t="shared" si="7"/>
        <v>21188</v>
      </c>
      <c r="E29" s="38">
        <f t="shared" si="7"/>
        <v>22484</v>
      </c>
      <c r="F29" s="38">
        <f t="shared" si="7"/>
        <v>22566</v>
      </c>
      <c r="G29" s="38">
        <f t="shared" si="7"/>
        <v>22411</v>
      </c>
      <c r="H29" s="38" t="str">
        <f t="shared" si="7"/>
        <v xml:space="preserve"> --- </v>
      </c>
      <c r="I29" s="38">
        <f t="shared" si="7"/>
        <v>23284</v>
      </c>
      <c r="J29" s="38">
        <f t="shared" si="7"/>
        <v>22714</v>
      </c>
      <c r="K29" s="38">
        <f t="shared" si="7"/>
        <v>22567</v>
      </c>
      <c r="L29" s="38">
        <f t="shared" si="7"/>
        <v>23918</v>
      </c>
      <c r="M29" s="38">
        <f t="shared" si="7"/>
        <v>23249</v>
      </c>
      <c r="N29" s="38">
        <f t="shared" si="7"/>
        <v>21524</v>
      </c>
      <c r="O29" s="135">
        <f t="shared" si="7"/>
        <v>22768</v>
      </c>
      <c r="P29" s="136">
        <f>ROUND(SUM(B29:O29)/COUNTIF(B29:O29,"&gt;0"),)</f>
        <v>22468</v>
      </c>
    </row>
    <row r="30" spans="1:23" s="82" customFormat="1" ht="30" customHeight="1" thickBot="1">
      <c r="A30" s="37" t="s">
        <v>209</v>
      </c>
      <c r="B30" s="77">
        <f>IF(B26=0," --- ",ROUND(12*(1/B26*B28),))</f>
        <v>3658</v>
      </c>
      <c r="C30" s="77">
        <f t="shared" si="7"/>
        <v>3500</v>
      </c>
      <c r="D30" s="77">
        <f t="shared" si="7"/>
        <v>2874</v>
      </c>
      <c r="E30" s="77">
        <f t="shared" si="7"/>
        <v>3513</v>
      </c>
      <c r="F30" s="77">
        <f t="shared" si="7"/>
        <v>3535</v>
      </c>
      <c r="G30" s="77">
        <f t="shared" si="7"/>
        <v>3383</v>
      </c>
      <c r="H30" s="77" t="str">
        <f t="shared" si="7"/>
        <v xml:space="preserve"> --- </v>
      </c>
      <c r="I30" s="77">
        <f t="shared" si="7"/>
        <v>3207</v>
      </c>
      <c r="J30" s="77">
        <f t="shared" si="7"/>
        <v>3050</v>
      </c>
      <c r="K30" s="77">
        <f t="shared" si="7"/>
        <v>3777</v>
      </c>
      <c r="L30" s="77">
        <f t="shared" si="7"/>
        <v>3553</v>
      </c>
      <c r="M30" s="77">
        <f t="shared" si="7"/>
        <v>2756</v>
      </c>
      <c r="N30" s="77">
        <f t="shared" si="7"/>
        <v>3129</v>
      </c>
      <c r="O30" s="138">
        <f t="shared" si="7"/>
        <v>3983</v>
      </c>
      <c r="P30" s="136">
        <f>ROUND(SUM(B30:O30)/COUNTIF(B30:O30,"&gt;0"),)</f>
        <v>3378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23454</v>
      </c>
      <c r="C31" s="77">
        <f t="shared" si="8"/>
        <v>27118</v>
      </c>
      <c r="D31" s="77">
        <f t="shared" si="8"/>
        <v>24062</v>
      </c>
      <c r="E31" s="77">
        <f t="shared" si="8"/>
        <v>25997</v>
      </c>
      <c r="F31" s="77">
        <f t="shared" si="8"/>
        <v>26101</v>
      </c>
      <c r="G31" s="77">
        <f t="shared" si="8"/>
        <v>25794</v>
      </c>
      <c r="H31" s="77" t="str">
        <f t="shared" si="8"/>
        <v xml:space="preserve"> --- </v>
      </c>
      <c r="I31" s="77">
        <f t="shared" si="8"/>
        <v>26491</v>
      </c>
      <c r="J31" s="77">
        <f t="shared" si="8"/>
        <v>25764</v>
      </c>
      <c r="K31" s="77">
        <f t="shared" si="8"/>
        <v>26344</v>
      </c>
      <c r="L31" s="77">
        <f t="shared" si="8"/>
        <v>27471</v>
      </c>
      <c r="M31" s="77">
        <f t="shared" si="8"/>
        <v>26005</v>
      </c>
      <c r="N31" s="77">
        <f t="shared" si="8"/>
        <v>24653</v>
      </c>
      <c r="O31" s="138">
        <f t="shared" si="8"/>
        <v>26751</v>
      </c>
      <c r="P31" s="136">
        <f t="shared" si="8"/>
        <v>25846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-1.5839171489491264</v>
      </c>
      <c r="C33" s="46">
        <f t="shared" ref="C33:P33" si="9">IF(OR(C15=" --- ",C23=" --- ")," --- ",C15/C23*100-100)</f>
        <v>0.52162266943925317</v>
      </c>
      <c r="D33" s="46">
        <f t="shared" si="9"/>
        <v>-0.7597449700301695</v>
      </c>
      <c r="E33" s="46">
        <f t="shared" si="9"/>
        <v>-1.9058619693906991</v>
      </c>
      <c r="F33" s="46">
        <f t="shared" si="9"/>
        <v>-0.13872030518467682</v>
      </c>
      <c r="G33" s="46">
        <f t="shared" si="9"/>
        <v>-1.1015465421651527</v>
      </c>
      <c r="H33" s="46" t="str">
        <f t="shared" si="9"/>
        <v xml:space="preserve"> --- </v>
      </c>
      <c r="I33" s="46">
        <f t="shared" si="9"/>
        <v>-2.1808203350664428</v>
      </c>
      <c r="J33" s="46">
        <f t="shared" si="9"/>
        <v>-1.7557392102846734</v>
      </c>
      <c r="K33" s="46">
        <f t="shared" si="9"/>
        <v>-0.74875207986688963</v>
      </c>
      <c r="L33" s="46">
        <f t="shared" si="9"/>
        <v>7.3909294705983797</v>
      </c>
      <c r="M33" s="46">
        <f t="shared" si="9"/>
        <v>-2.3352097330670034</v>
      </c>
      <c r="N33" s="46">
        <f t="shared" si="9"/>
        <v>-5.2362707535121302</v>
      </c>
      <c r="O33" s="154">
        <f t="shared" si="9"/>
        <v>-1.7305013927576596</v>
      </c>
      <c r="P33" s="155">
        <f t="shared" si="9"/>
        <v>-0.83598726114649935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11.980898780591787</v>
      </c>
      <c r="C34" s="158">
        <f t="shared" ref="C34:P34" si="10">IF(OR(C23=" --- ",C31=" --- ")," --- ",C23/C31*100-100)</f>
        <v>4.6279224131573073</v>
      </c>
      <c r="D34" s="158">
        <f t="shared" si="10"/>
        <v>8.8562879228659313</v>
      </c>
      <c r="E34" s="158">
        <f t="shared" si="10"/>
        <v>6.5661422471823698</v>
      </c>
      <c r="F34" s="158">
        <f t="shared" si="10"/>
        <v>10.474694456151099</v>
      </c>
      <c r="G34" s="158">
        <f t="shared" si="10"/>
        <v>6.2882840970768399</v>
      </c>
      <c r="H34" s="158" t="str">
        <f t="shared" si="10"/>
        <v xml:space="preserve"> --- </v>
      </c>
      <c r="I34" s="158">
        <f t="shared" si="10"/>
        <v>4.5487146578083042</v>
      </c>
      <c r="J34" s="158">
        <f t="shared" si="10"/>
        <v>5.6707033069399131</v>
      </c>
      <c r="K34" s="158">
        <f t="shared" si="10"/>
        <v>4.9423018524142179</v>
      </c>
      <c r="L34" s="158">
        <f t="shared" si="10"/>
        <v>5.5476684503658475</v>
      </c>
      <c r="M34" s="158">
        <f t="shared" si="10"/>
        <v>5.8834839453951133</v>
      </c>
      <c r="N34" s="158">
        <f t="shared" si="10"/>
        <v>7.9868575832555848</v>
      </c>
      <c r="O34" s="159">
        <f t="shared" si="10"/>
        <v>7.3604725057007272</v>
      </c>
      <c r="P34" s="160">
        <f t="shared" si="10"/>
        <v>6.9101601795248797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-416</v>
      </c>
      <c r="C36" s="47">
        <f t="shared" ref="C36:P36" si="11">IF(OR(C15=" --- ",C23=" --- ")," --- ",C15-C23)</f>
        <v>148</v>
      </c>
      <c r="D36" s="47">
        <f t="shared" si="11"/>
        <v>-199</v>
      </c>
      <c r="E36" s="47">
        <f t="shared" si="11"/>
        <v>-528</v>
      </c>
      <c r="F36" s="47">
        <f t="shared" si="11"/>
        <v>-40</v>
      </c>
      <c r="G36" s="47">
        <f t="shared" si="11"/>
        <v>-302</v>
      </c>
      <c r="H36" s="47" t="str">
        <f t="shared" si="11"/>
        <v xml:space="preserve"> --- </v>
      </c>
      <c r="I36" s="47">
        <f t="shared" si="11"/>
        <v>-604</v>
      </c>
      <c r="J36" s="47">
        <f t="shared" si="11"/>
        <v>-478</v>
      </c>
      <c r="K36" s="47">
        <f t="shared" si="11"/>
        <v>-207</v>
      </c>
      <c r="L36" s="47">
        <f t="shared" si="11"/>
        <v>2143</v>
      </c>
      <c r="M36" s="47">
        <f t="shared" si="11"/>
        <v>-643</v>
      </c>
      <c r="N36" s="47">
        <f t="shared" si="11"/>
        <v>-1394</v>
      </c>
      <c r="O36" s="163">
        <f t="shared" si="11"/>
        <v>-497</v>
      </c>
      <c r="P36" s="164">
        <f t="shared" si="11"/>
        <v>-231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2810</v>
      </c>
      <c r="C37" s="166">
        <f t="shared" ref="C37:P37" si="12">IF(OR(C23=" --- ",C31=" --- ")," --- ",C23-C31)</f>
        <v>1255</v>
      </c>
      <c r="D37" s="166">
        <f t="shared" si="12"/>
        <v>2131</v>
      </c>
      <c r="E37" s="166">
        <f t="shared" si="12"/>
        <v>1707</v>
      </c>
      <c r="F37" s="166">
        <f t="shared" si="12"/>
        <v>2734</v>
      </c>
      <c r="G37" s="166">
        <f t="shared" si="12"/>
        <v>1622</v>
      </c>
      <c r="H37" s="166" t="str">
        <f t="shared" si="12"/>
        <v xml:space="preserve"> --- </v>
      </c>
      <c r="I37" s="166">
        <f t="shared" si="12"/>
        <v>1205</v>
      </c>
      <c r="J37" s="166">
        <f t="shared" si="12"/>
        <v>1461</v>
      </c>
      <c r="K37" s="166">
        <f t="shared" si="12"/>
        <v>1302</v>
      </c>
      <c r="L37" s="166">
        <f t="shared" si="12"/>
        <v>1524</v>
      </c>
      <c r="M37" s="166">
        <f t="shared" si="12"/>
        <v>1530</v>
      </c>
      <c r="N37" s="166">
        <f t="shared" si="12"/>
        <v>1969</v>
      </c>
      <c r="O37" s="167">
        <f t="shared" si="12"/>
        <v>1969</v>
      </c>
      <c r="P37" s="168">
        <f t="shared" si="12"/>
        <v>1786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99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317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1.5169952137584062</v>
      </c>
      <c r="D97" s="46">
        <f t="shared" si="13"/>
        <v>0</v>
      </c>
      <c r="E97" s="46">
        <f t="shared" si="13"/>
        <v>-0.39000557150816917</v>
      </c>
      <c r="F97" s="46">
        <f t="shared" si="13"/>
        <v>-0.40875794245012287</v>
      </c>
      <c r="G97" s="46">
        <f t="shared" si="13"/>
        <v>0.34807270852132888</v>
      </c>
      <c r="H97" s="46" t="str">
        <f t="shared" si="13"/>
        <v xml:space="preserve"> --- </v>
      </c>
      <c r="I97" s="46">
        <f t="shared" si="13"/>
        <v>-2.4985521634814205</v>
      </c>
      <c r="J97" s="46">
        <f t="shared" si="13"/>
        <v>-1.2216924910607929</v>
      </c>
      <c r="K97" s="46">
        <f t="shared" si="13"/>
        <v>-0.49797434166104892</v>
      </c>
      <c r="L97" s="46">
        <f t="shared" si="13"/>
        <v>7.8622611464968202</v>
      </c>
      <c r="M97" s="46">
        <f t="shared" si="13"/>
        <v>-3.508987429881671</v>
      </c>
      <c r="N97" s="46">
        <f t="shared" si="13"/>
        <v>-6.2246336565984564</v>
      </c>
      <c r="O97" s="154">
        <f t="shared" si="13"/>
        <v>-0.16311849094483932</v>
      </c>
      <c r="P97" s="155">
        <f t="shared" si="13"/>
        <v>-0.36132935590941884</v>
      </c>
    </row>
    <row r="98" spans="1:16" ht="30" customHeight="1" thickBot="1">
      <c r="A98" s="152" t="s">
        <v>217</v>
      </c>
      <c r="B98" s="157">
        <f>IF(OR(B21=" --- ",B29=" --- ")," --- ",B21/B29*100-100)</f>
        <v>12.881390179834312</v>
      </c>
      <c r="C98" s="158">
        <f t="shared" ref="C98:P98" si="14">IF(OR(C21=" --- ",C29=" --- ")," --- ",C21/C29*100-100)</f>
        <v>4.3864848844102085</v>
      </c>
      <c r="D98" s="158">
        <f t="shared" si="14"/>
        <v>8.009250519161796</v>
      </c>
      <c r="E98" s="158">
        <f t="shared" si="14"/>
        <v>3.7760185020459005</v>
      </c>
      <c r="F98" s="158">
        <f t="shared" si="14"/>
        <v>9.4965877869360895</v>
      </c>
      <c r="G98" s="158">
        <f t="shared" si="14"/>
        <v>3.8374012761590421</v>
      </c>
      <c r="H98" s="158" t="str">
        <f t="shared" si="14"/>
        <v xml:space="preserve"> --- </v>
      </c>
      <c r="I98" s="158">
        <f t="shared" si="14"/>
        <v>3.8223672908434878</v>
      </c>
      <c r="J98" s="158">
        <f t="shared" si="14"/>
        <v>3.4252003169851264</v>
      </c>
      <c r="K98" s="158">
        <f t="shared" si="14"/>
        <v>5.0028803119599417</v>
      </c>
      <c r="L98" s="158">
        <f t="shared" si="14"/>
        <v>5.0255038046659308</v>
      </c>
      <c r="M98" s="158">
        <f t="shared" si="14"/>
        <v>5.0496795561099361</v>
      </c>
      <c r="N98" s="158">
        <f t="shared" si="14"/>
        <v>8.7483739081954894</v>
      </c>
      <c r="O98" s="159">
        <f t="shared" si="14"/>
        <v>5.0114195361911555</v>
      </c>
      <c r="P98" s="160">
        <f t="shared" si="14"/>
        <v>5.9328823215239339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374</v>
      </c>
      <c r="D100" s="47">
        <f t="shared" si="15"/>
        <v>0</v>
      </c>
      <c r="E100" s="47">
        <f t="shared" si="15"/>
        <v>-91</v>
      </c>
      <c r="F100" s="47">
        <f t="shared" si="15"/>
        <v>-101</v>
      </c>
      <c r="G100" s="47">
        <f t="shared" si="15"/>
        <v>81</v>
      </c>
      <c r="H100" s="47" t="str">
        <f t="shared" si="15"/>
        <v xml:space="preserve"> --- </v>
      </c>
      <c r="I100" s="47">
        <f t="shared" si="15"/>
        <v>-604</v>
      </c>
      <c r="J100" s="47">
        <f t="shared" si="15"/>
        <v>-287</v>
      </c>
      <c r="K100" s="47">
        <f t="shared" si="15"/>
        <v>-118</v>
      </c>
      <c r="L100" s="47">
        <f t="shared" si="15"/>
        <v>1975</v>
      </c>
      <c r="M100" s="47">
        <f t="shared" si="15"/>
        <v>-857</v>
      </c>
      <c r="N100" s="47">
        <f t="shared" si="15"/>
        <v>-1457</v>
      </c>
      <c r="O100" s="163">
        <f t="shared" si="15"/>
        <v>-39</v>
      </c>
      <c r="P100" s="164">
        <f t="shared" si="15"/>
        <v>-86</v>
      </c>
    </row>
    <row r="101" spans="1:16" ht="30" customHeight="1" thickBot="1">
      <c r="A101" s="161" t="s">
        <v>219</v>
      </c>
      <c r="B101" s="165">
        <f>IF(OR(B21=" --- ",B29=" --- ")," --- ",B21-B29)</f>
        <v>2550</v>
      </c>
      <c r="C101" s="166">
        <f t="shared" ref="C101:P101" si="16">IF(OR(C21=" --- ",C29=" --- ")," --- ",C21-C29)</f>
        <v>1036</v>
      </c>
      <c r="D101" s="166">
        <f t="shared" si="16"/>
        <v>1697</v>
      </c>
      <c r="E101" s="166">
        <f t="shared" si="16"/>
        <v>849</v>
      </c>
      <c r="F101" s="166">
        <f t="shared" si="16"/>
        <v>2143</v>
      </c>
      <c r="G101" s="166">
        <f t="shared" si="16"/>
        <v>860</v>
      </c>
      <c r="H101" s="166" t="str">
        <f t="shared" si="16"/>
        <v xml:space="preserve"> --- </v>
      </c>
      <c r="I101" s="166">
        <f t="shared" si="16"/>
        <v>890</v>
      </c>
      <c r="J101" s="166">
        <f t="shared" si="16"/>
        <v>778</v>
      </c>
      <c r="K101" s="166">
        <f t="shared" si="16"/>
        <v>1129</v>
      </c>
      <c r="L101" s="166">
        <f t="shared" si="16"/>
        <v>1202</v>
      </c>
      <c r="M101" s="166">
        <f t="shared" si="16"/>
        <v>1174</v>
      </c>
      <c r="N101" s="166">
        <f t="shared" si="16"/>
        <v>1883</v>
      </c>
      <c r="O101" s="167">
        <f t="shared" si="16"/>
        <v>1141</v>
      </c>
      <c r="P101" s="168">
        <f t="shared" si="16"/>
        <v>1333</v>
      </c>
    </row>
    <row r="103" spans="1:16">
      <c r="P103" s="25" t="s">
        <v>316</v>
      </c>
    </row>
    <row r="147" spans="1:16" ht="13.5" thickBot="1">
      <c r="P147" s="25" t="s">
        <v>315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-10.61766207248597</v>
      </c>
      <c r="C150" s="46">
        <f t="shared" ref="C150:P150" si="17">IF(OR(C14=" --- ",C22=" --- ")," --- ",C14/C22*100-100)</f>
        <v>-6.0769023931164412</v>
      </c>
      <c r="D150" s="46">
        <f t="shared" si="17"/>
        <v>-6.0157194679564725</v>
      </c>
      <c r="E150" s="46">
        <f t="shared" si="17"/>
        <v>-9.9977121940059419</v>
      </c>
      <c r="F150" s="46">
        <f t="shared" si="17"/>
        <v>1.4784294716432242</v>
      </c>
      <c r="G150" s="46">
        <f t="shared" si="17"/>
        <v>-9.2400482509047066</v>
      </c>
      <c r="H150" s="46" t="str">
        <f t="shared" si="17"/>
        <v xml:space="preserve"> --- </v>
      </c>
      <c r="I150" s="46">
        <f t="shared" si="17"/>
        <v>0</v>
      </c>
      <c r="J150" s="46">
        <f t="shared" si="17"/>
        <v>-5.1165282614519185</v>
      </c>
      <c r="K150" s="46">
        <f t="shared" si="17"/>
        <v>-2.2531645569620338</v>
      </c>
      <c r="L150" s="46">
        <f t="shared" si="17"/>
        <v>4.3354838709677352</v>
      </c>
      <c r="M150" s="46">
        <f t="shared" si="17"/>
        <v>6.8766066838046243</v>
      </c>
      <c r="N150" s="46">
        <f t="shared" si="17"/>
        <v>1.9595645412130693</v>
      </c>
      <c r="O150" s="154">
        <f t="shared" si="17"/>
        <v>-9.5198503429640482</v>
      </c>
      <c r="P150" s="155">
        <f t="shared" si="17"/>
        <v>-3.7849125554685514</v>
      </c>
    </row>
    <row r="151" spans="1:16" ht="30" customHeight="1" thickBot="1">
      <c r="A151" s="152" t="s">
        <v>224</v>
      </c>
      <c r="B151" s="157">
        <f>IF(OR(B22=" --- ",B30=" --- ")," --- ",B22/B30*100-100)</f>
        <v>7.1077091306724896</v>
      </c>
      <c r="C151" s="158">
        <f t="shared" ref="C151:P151" si="18">IF(OR(C22=" --- ",C30=" --- ")," --- ",C22/C30*100-100)</f>
        <v>6.2571428571428527</v>
      </c>
      <c r="D151" s="158">
        <f t="shared" si="18"/>
        <v>15.100904662491303</v>
      </c>
      <c r="E151" s="158">
        <f t="shared" si="18"/>
        <v>24.423569598633648</v>
      </c>
      <c r="F151" s="158">
        <f t="shared" si="18"/>
        <v>16.718528995756714</v>
      </c>
      <c r="G151" s="158">
        <f t="shared" si="18"/>
        <v>22.524386639077747</v>
      </c>
      <c r="H151" s="158" t="str">
        <f t="shared" si="18"/>
        <v xml:space="preserve"> --- </v>
      </c>
      <c r="I151" s="158">
        <f t="shared" si="18"/>
        <v>9.822263797942</v>
      </c>
      <c r="J151" s="158">
        <f t="shared" si="18"/>
        <v>22.393442622950815</v>
      </c>
      <c r="K151" s="158">
        <f t="shared" si="18"/>
        <v>4.58035477892507</v>
      </c>
      <c r="L151" s="158">
        <f t="shared" si="18"/>
        <v>9.0627638615254682</v>
      </c>
      <c r="M151" s="158">
        <f t="shared" si="18"/>
        <v>12.917271407837447</v>
      </c>
      <c r="N151" s="158">
        <f t="shared" si="18"/>
        <v>2.7484819431128074</v>
      </c>
      <c r="O151" s="159">
        <f t="shared" si="18"/>
        <v>20.788350489580722</v>
      </c>
      <c r="P151" s="160">
        <f t="shared" si="18"/>
        <v>13.410301953818831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-416</v>
      </c>
      <c r="C153" s="47">
        <f t="shared" ref="C153:P153" si="19">IF(OR(C14=" --- ",C22=" --- ")," --- ",C14-C22)</f>
        <v>-226</v>
      </c>
      <c r="D153" s="47">
        <f t="shared" si="19"/>
        <v>-199</v>
      </c>
      <c r="E153" s="47">
        <f t="shared" si="19"/>
        <v>-437</v>
      </c>
      <c r="F153" s="47">
        <f t="shared" si="19"/>
        <v>61</v>
      </c>
      <c r="G153" s="47">
        <f t="shared" si="19"/>
        <v>-383</v>
      </c>
      <c r="H153" s="47" t="str">
        <f t="shared" si="19"/>
        <v xml:space="preserve"> --- </v>
      </c>
      <c r="I153" s="47">
        <f t="shared" si="19"/>
        <v>0</v>
      </c>
      <c r="J153" s="47">
        <f t="shared" si="19"/>
        <v>-191</v>
      </c>
      <c r="K153" s="47">
        <f t="shared" si="19"/>
        <v>-89</v>
      </c>
      <c r="L153" s="47">
        <f t="shared" si="19"/>
        <v>168</v>
      </c>
      <c r="M153" s="47">
        <f t="shared" si="19"/>
        <v>214</v>
      </c>
      <c r="N153" s="47">
        <f t="shared" si="19"/>
        <v>63</v>
      </c>
      <c r="O153" s="163">
        <f t="shared" si="19"/>
        <v>-458</v>
      </c>
      <c r="P153" s="164">
        <f t="shared" si="19"/>
        <v>-145</v>
      </c>
    </row>
    <row r="154" spans="1:16" ht="30" customHeight="1" thickBot="1">
      <c r="A154" s="161" t="s">
        <v>226</v>
      </c>
      <c r="B154" s="165">
        <f>IF(OR(B22=" --- ",B30=" --- ")," --- ",B22-B30)</f>
        <v>260</v>
      </c>
      <c r="C154" s="166">
        <f t="shared" ref="C154:P154" si="20">IF(OR(C22=" --- ",C30=" --- ")," --- ",C22-C30)</f>
        <v>219</v>
      </c>
      <c r="D154" s="166">
        <f t="shared" si="20"/>
        <v>434</v>
      </c>
      <c r="E154" s="166">
        <f t="shared" si="20"/>
        <v>858</v>
      </c>
      <c r="F154" s="166">
        <f t="shared" si="20"/>
        <v>591</v>
      </c>
      <c r="G154" s="166">
        <f t="shared" si="20"/>
        <v>762</v>
      </c>
      <c r="H154" s="166" t="str">
        <f t="shared" si="20"/>
        <v xml:space="preserve"> --- </v>
      </c>
      <c r="I154" s="166">
        <f t="shared" si="20"/>
        <v>315</v>
      </c>
      <c r="J154" s="166">
        <f t="shared" si="20"/>
        <v>683</v>
      </c>
      <c r="K154" s="166">
        <f t="shared" si="20"/>
        <v>173</v>
      </c>
      <c r="L154" s="166">
        <f t="shared" si="20"/>
        <v>322</v>
      </c>
      <c r="M154" s="166">
        <f t="shared" si="20"/>
        <v>356</v>
      </c>
      <c r="N154" s="166">
        <f t="shared" si="20"/>
        <v>86</v>
      </c>
      <c r="O154" s="167">
        <f t="shared" si="20"/>
        <v>828</v>
      </c>
      <c r="P154" s="168">
        <f t="shared" si="20"/>
        <v>453</v>
      </c>
    </row>
    <row r="156" spans="1:16">
      <c r="P156" s="25" t="s">
        <v>314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99" priority="9" stopIfTrue="1">
      <formula>B9&gt;B17</formula>
    </cfRule>
    <cfRule type="expression" dxfId="98" priority="10" stopIfTrue="1">
      <formula>B9&lt;B17</formula>
    </cfRule>
  </conditionalFormatting>
  <conditionalFormatting sqref="C9:E9">
    <cfRule type="expression" dxfId="97" priority="7" stopIfTrue="1">
      <formula>C9&gt;C17</formula>
    </cfRule>
    <cfRule type="expression" dxfId="96" priority="8" stopIfTrue="1">
      <formula>C9&lt;C17</formula>
    </cfRule>
  </conditionalFormatting>
  <conditionalFormatting sqref="B10">
    <cfRule type="expression" dxfId="95" priority="5" stopIfTrue="1">
      <formula>B10&gt;B18</formula>
    </cfRule>
    <cfRule type="expression" dxfId="94" priority="6" stopIfTrue="1">
      <formula>B10&lt;B18</formula>
    </cfRule>
  </conditionalFormatting>
  <conditionalFormatting sqref="C9:O9">
    <cfRule type="expression" dxfId="93" priority="3" stopIfTrue="1">
      <formula>C9&gt;C17</formula>
    </cfRule>
    <cfRule type="expression" dxfId="92" priority="4" stopIfTrue="1">
      <formula>C9&lt;C17</formula>
    </cfRule>
  </conditionalFormatting>
  <conditionalFormatting sqref="C10:O10">
    <cfRule type="expression" dxfId="91" priority="1" stopIfTrue="1">
      <formula>C10&gt;C18</formula>
    </cfRule>
    <cfRule type="expression" dxfId="9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2" t="s">
        <v>318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100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14.7</v>
      </c>
      <c r="C9" s="50">
        <v>12.428571428571427</v>
      </c>
      <c r="D9" s="50">
        <v>0</v>
      </c>
      <c r="E9" s="50">
        <v>12.72</v>
      </c>
      <c r="F9" s="50">
        <v>11.98</v>
      </c>
      <c r="G9" s="50">
        <v>12.2</v>
      </c>
      <c r="H9" s="50">
        <v>0</v>
      </c>
      <c r="I9" s="50">
        <v>12.41</v>
      </c>
      <c r="J9" s="50">
        <v>12.02</v>
      </c>
      <c r="K9" s="50">
        <v>12.664999999999999</v>
      </c>
      <c r="L9" s="50">
        <v>11.203388047138047</v>
      </c>
      <c r="M9" s="50">
        <v>10.82</v>
      </c>
      <c r="N9" s="50">
        <v>12</v>
      </c>
      <c r="O9" s="131">
        <v>13.05</v>
      </c>
      <c r="P9" s="63">
        <f t="shared" ref="P9:P12" si="0">SUM(B9:O9)/COUNTIF(B9:O9,"&gt;0")</f>
        <v>12.349746622975788</v>
      </c>
    </row>
    <row r="10" spans="1:33" s="34" customFormat="1" ht="30" customHeight="1">
      <c r="A10" s="33" t="s">
        <v>17</v>
      </c>
      <c r="B10" s="74">
        <v>44</v>
      </c>
      <c r="C10" s="51">
        <v>50.296200000000006</v>
      </c>
      <c r="D10" s="51">
        <v>0</v>
      </c>
      <c r="E10" s="51">
        <v>42</v>
      </c>
      <c r="F10" s="51">
        <v>39.46</v>
      </c>
      <c r="G10" s="51">
        <v>41.77</v>
      </c>
      <c r="H10" s="51">
        <v>0</v>
      </c>
      <c r="I10" s="51">
        <v>49.71</v>
      </c>
      <c r="J10" s="51">
        <v>52</v>
      </c>
      <c r="K10" s="51">
        <v>43.29</v>
      </c>
      <c r="L10" s="51">
        <v>45.84</v>
      </c>
      <c r="M10" s="51">
        <v>54</v>
      </c>
      <c r="N10" s="51">
        <v>55</v>
      </c>
      <c r="O10" s="132">
        <v>39.770000000000003</v>
      </c>
      <c r="P10" s="56">
        <f t="shared" si="0"/>
        <v>46.428016666666672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0</v>
      </c>
      <c r="E11" s="52">
        <v>25450</v>
      </c>
      <c r="F11" s="52">
        <v>24300</v>
      </c>
      <c r="G11" s="52">
        <v>24150</v>
      </c>
      <c r="H11" s="52">
        <v>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24872.358277774587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0</v>
      </c>
      <c r="E12" s="53">
        <v>13770</v>
      </c>
      <c r="F12" s="53">
        <v>13900</v>
      </c>
      <c r="G12" s="53">
        <v>13096</v>
      </c>
      <c r="H12" s="53">
        <v>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14538.697358453055</v>
      </c>
    </row>
    <row r="13" spans="1:33" s="44" customFormat="1" ht="30" customHeight="1" thickBot="1">
      <c r="A13" s="37" t="s">
        <v>208</v>
      </c>
      <c r="B13" s="38">
        <f>IF(B9=0," --- ",ROUND(12*(1/B9*B11),))</f>
        <v>21130</v>
      </c>
      <c r="C13" s="38">
        <f t="shared" ref="C13:O14" si="1">IF(C9=0," --- ",ROUND(12*(1/C9*C11),))</f>
        <v>25028</v>
      </c>
      <c r="D13" s="38" t="str">
        <f t="shared" si="1"/>
        <v xml:space="preserve"> --- </v>
      </c>
      <c r="E13" s="38">
        <f t="shared" si="1"/>
        <v>24009</v>
      </c>
      <c r="F13" s="38">
        <f t="shared" si="1"/>
        <v>24341</v>
      </c>
      <c r="G13" s="38">
        <f t="shared" si="1"/>
        <v>23754</v>
      </c>
      <c r="H13" s="38" t="str">
        <f t="shared" si="1"/>
        <v xml:space="preserve"> --- </v>
      </c>
      <c r="I13" s="38">
        <f t="shared" si="1"/>
        <v>23570</v>
      </c>
      <c r="J13" s="38">
        <f t="shared" si="1"/>
        <v>24518</v>
      </c>
      <c r="K13" s="38">
        <f>IF(K9=0," --- ",ROUND(12*(1/K9*K11)+Q38,))</f>
        <v>23578</v>
      </c>
      <c r="L13" s="38">
        <f t="shared" si="1"/>
        <v>26723</v>
      </c>
      <c r="M13" s="38">
        <f t="shared" si="1"/>
        <v>27487</v>
      </c>
      <c r="N13" s="38">
        <f t="shared" si="1"/>
        <v>23413</v>
      </c>
      <c r="O13" s="135">
        <f t="shared" si="1"/>
        <v>23870</v>
      </c>
      <c r="P13" s="136">
        <f>ROUND(SUM(B13:O13)/COUNTIF(B13:O13,"&gt;0"),)</f>
        <v>24285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4179</v>
      </c>
      <c r="C14" s="77">
        <f t="shared" si="1"/>
        <v>3493</v>
      </c>
      <c r="D14" s="77" t="str">
        <f t="shared" si="1"/>
        <v xml:space="preserve"> --- </v>
      </c>
      <c r="E14" s="77">
        <f t="shared" si="1"/>
        <v>3934</v>
      </c>
      <c r="F14" s="77">
        <f t="shared" si="1"/>
        <v>4227</v>
      </c>
      <c r="G14" s="77">
        <f t="shared" si="1"/>
        <v>3762</v>
      </c>
      <c r="H14" s="77" t="str">
        <f t="shared" si="1"/>
        <v xml:space="preserve"> --- </v>
      </c>
      <c r="I14" s="77">
        <f t="shared" si="1"/>
        <v>3522</v>
      </c>
      <c r="J14" s="77">
        <f t="shared" si="1"/>
        <v>3542</v>
      </c>
      <c r="K14" s="77">
        <f t="shared" si="1"/>
        <v>3861</v>
      </c>
      <c r="L14" s="77">
        <f t="shared" si="1"/>
        <v>4043</v>
      </c>
      <c r="M14" s="77">
        <f t="shared" si="1"/>
        <v>3326</v>
      </c>
      <c r="N14" s="77">
        <f t="shared" si="1"/>
        <v>3278</v>
      </c>
      <c r="O14" s="138">
        <f t="shared" si="1"/>
        <v>4353</v>
      </c>
      <c r="P14" s="136">
        <f>ROUND(SUM(B14:O14)/COUNTIF(B14:O14,"&gt;0"),)</f>
        <v>3793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25309</v>
      </c>
      <c r="C15" s="77">
        <f t="shared" ref="C15:P15" si="2">IF(C9=0," --- ",C13+C14)</f>
        <v>28521</v>
      </c>
      <c r="D15" s="77" t="str">
        <f t="shared" si="2"/>
        <v xml:space="preserve"> --- </v>
      </c>
      <c r="E15" s="77">
        <f t="shared" si="2"/>
        <v>27943</v>
      </c>
      <c r="F15" s="77">
        <f t="shared" si="2"/>
        <v>28568</v>
      </c>
      <c r="G15" s="77">
        <f t="shared" si="2"/>
        <v>27516</v>
      </c>
      <c r="H15" s="77" t="str">
        <f t="shared" si="2"/>
        <v xml:space="preserve"> --- </v>
      </c>
      <c r="I15" s="77">
        <f t="shared" si="2"/>
        <v>27092</v>
      </c>
      <c r="J15" s="77">
        <f t="shared" si="2"/>
        <v>28060</v>
      </c>
      <c r="K15" s="77">
        <f t="shared" si="2"/>
        <v>27439</v>
      </c>
      <c r="L15" s="77">
        <f t="shared" si="2"/>
        <v>30766</v>
      </c>
      <c r="M15" s="77">
        <f t="shared" si="2"/>
        <v>30813</v>
      </c>
      <c r="N15" s="77">
        <f t="shared" si="2"/>
        <v>26691</v>
      </c>
      <c r="O15" s="138">
        <f t="shared" si="2"/>
        <v>28223</v>
      </c>
      <c r="P15" s="136">
        <f t="shared" si="2"/>
        <v>28078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14.7</v>
      </c>
      <c r="C17" s="50">
        <v>12.815656565656564</v>
      </c>
      <c r="D17" s="50">
        <v>0</v>
      </c>
      <c r="E17" s="50">
        <v>12.72</v>
      </c>
      <c r="F17" s="50">
        <v>12.75</v>
      </c>
      <c r="G17" s="50">
        <v>12.2</v>
      </c>
      <c r="H17" s="50">
        <v>0</v>
      </c>
      <c r="I17" s="50">
        <v>12.41</v>
      </c>
      <c r="J17" s="50">
        <v>12.02</v>
      </c>
      <c r="K17" s="50">
        <v>12.664999999999999</v>
      </c>
      <c r="L17" s="50">
        <v>11.837542087542086</v>
      </c>
      <c r="M17" s="50">
        <v>10.82</v>
      </c>
      <c r="N17" s="50">
        <v>12.57</v>
      </c>
      <c r="O17" s="131">
        <v>13.05</v>
      </c>
      <c r="P17" s="143">
        <f t="shared" ref="P17:P20" si="3">SUM(B17:O17)/COUNTIF(B17:O17,"&gt;0")</f>
        <v>12.54651655443322</v>
      </c>
      <c r="R17" s="144"/>
      <c r="S17" s="144"/>
    </row>
    <row r="18" spans="1:23" s="34" customFormat="1" ht="30" customHeight="1">
      <c r="A18" s="33" t="s">
        <v>17</v>
      </c>
      <c r="B18" s="145">
        <v>44</v>
      </c>
      <c r="C18" s="51">
        <v>50.296200000000006</v>
      </c>
      <c r="D18" s="51">
        <v>0</v>
      </c>
      <c r="E18" s="51">
        <v>42</v>
      </c>
      <c r="F18" s="51">
        <v>41.27</v>
      </c>
      <c r="G18" s="51">
        <v>41.77</v>
      </c>
      <c r="H18" s="51">
        <v>0</v>
      </c>
      <c r="I18" s="51">
        <v>49.71</v>
      </c>
      <c r="J18" s="51">
        <v>52</v>
      </c>
      <c r="K18" s="51">
        <v>43.29</v>
      </c>
      <c r="L18" s="51">
        <v>44.94</v>
      </c>
      <c r="M18" s="51">
        <v>54</v>
      </c>
      <c r="N18" s="51">
        <v>52</v>
      </c>
      <c r="O18" s="132">
        <v>39.770000000000003</v>
      </c>
      <c r="P18" s="146">
        <f t="shared" si="3"/>
        <v>46.25385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0</v>
      </c>
      <c r="E19" s="52">
        <v>25550</v>
      </c>
      <c r="F19" s="52">
        <v>24400</v>
      </c>
      <c r="G19" s="52">
        <v>24066</v>
      </c>
      <c r="H19" s="52">
        <v>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25163.666666666668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0</v>
      </c>
      <c r="E20" s="53">
        <v>15300</v>
      </c>
      <c r="F20" s="53">
        <v>14200</v>
      </c>
      <c r="G20" s="53">
        <v>14429</v>
      </c>
      <c r="H20" s="53">
        <v>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15005.25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21130</v>
      </c>
      <c r="C21" s="38">
        <f t="shared" ref="C21:O22" si="4">IF(C17=0," --- ",ROUND(12*(1/C17*C19),))</f>
        <v>24927</v>
      </c>
      <c r="D21" s="38" t="str">
        <f t="shared" si="4"/>
        <v xml:space="preserve"> --- </v>
      </c>
      <c r="E21" s="38">
        <f t="shared" si="4"/>
        <v>24104</v>
      </c>
      <c r="F21" s="38">
        <f t="shared" si="4"/>
        <v>22965</v>
      </c>
      <c r="G21" s="38">
        <f t="shared" si="4"/>
        <v>23671</v>
      </c>
      <c r="H21" s="38" t="str">
        <f t="shared" si="4"/>
        <v xml:space="preserve"> --- </v>
      </c>
      <c r="I21" s="38">
        <f t="shared" si="4"/>
        <v>24174</v>
      </c>
      <c r="J21" s="38">
        <f t="shared" si="4"/>
        <v>24821</v>
      </c>
      <c r="K21" s="38">
        <f t="shared" si="4"/>
        <v>23696</v>
      </c>
      <c r="L21" s="38">
        <f t="shared" si="4"/>
        <v>25532</v>
      </c>
      <c r="M21" s="38">
        <f t="shared" si="4"/>
        <v>28486</v>
      </c>
      <c r="N21" s="38">
        <f t="shared" si="4"/>
        <v>22625</v>
      </c>
      <c r="O21" s="135">
        <f t="shared" si="4"/>
        <v>23909</v>
      </c>
      <c r="P21" s="136">
        <f>ROUND(SUM(B21:O21)/COUNTIF(B21:O21,"&gt;0"),)</f>
        <v>24170</v>
      </c>
    </row>
    <row r="22" spans="1:23" s="82" customFormat="1" ht="30" customHeight="1" thickBot="1">
      <c r="A22" s="37" t="s">
        <v>209</v>
      </c>
      <c r="B22" s="77">
        <f>IF(B18=0," --- ",ROUND(12*(1/B18*B20),))</f>
        <v>4675</v>
      </c>
      <c r="C22" s="77">
        <f t="shared" si="4"/>
        <v>3719</v>
      </c>
      <c r="D22" s="77" t="str">
        <f t="shared" si="4"/>
        <v xml:space="preserve"> --- </v>
      </c>
      <c r="E22" s="77">
        <f t="shared" si="4"/>
        <v>4371</v>
      </c>
      <c r="F22" s="77">
        <f t="shared" si="4"/>
        <v>4129</v>
      </c>
      <c r="G22" s="77">
        <f t="shared" si="4"/>
        <v>4145</v>
      </c>
      <c r="H22" s="77" t="str">
        <f t="shared" si="4"/>
        <v xml:space="preserve"> --- </v>
      </c>
      <c r="I22" s="77">
        <f t="shared" si="4"/>
        <v>3522</v>
      </c>
      <c r="J22" s="77">
        <f t="shared" si="4"/>
        <v>3733</v>
      </c>
      <c r="K22" s="77">
        <f t="shared" si="4"/>
        <v>3950</v>
      </c>
      <c r="L22" s="77">
        <f t="shared" si="4"/>
        <v>3875</v>
      </c>
      <c r="M22" s="77">
        <f t="shared" si="4"/>
        <v>3112</v>
      </c>
      <c r="N22" s="77">
        <f t="shared" si="4"/>
        <v>3215</v>
      </c>
      <c r="O22" s="138">
        <f t="shared" si="4"/>
        <v>4811</v>
      </c>
      <c r="P22" s="136">
        <f>ROUND(SUM(B22:O22)/COUNTIF(B22:O22,"&gt;0"),)</f>
        <v>3938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25805</v>
      </c>
      <c r="C23" s="77">
        <f t="shared" si="5"/>
        <v>28646</v>
      </c>
      <c r="D23" s="77" t="str">
        <f t="shared" si="5"/>
        <v xml:space="preserve"> --- </v>
      </c>
      <c r="E23" s="77">
        <f t="shared" si="5"/>
        <v>28475</v>
      </c>
      <c r="F23" s="77">
        <f t="shared" si="5"/>
        <v>27094</v>
      </c>
      <c r="G23" s="77">
        <f t="shared" si="5"/>
        <v>27816</v>
      </c>
      <c r="H23" s="77" t="str">
        <f t="shared" si="5"/>
        <v xml:space="preserve"> --- </v>
      </c>
      <c r="I23" s="77">
        <f t="shared" si="5"/>
        <v>27696</v>
      </c>
      <c r="J23" s="77">
        <f t="shared" si="5"/>
        <v>28554</v>
      </c>
      <c r="K23" s="77">
        <f t="shared" si="5"/>
        <v>27646</v>
      </c>
      <c r="L23" s="77">
        <f t="shared" si="5"/>
        <v>29407</v>
      </c>
      <c r="M23" s="77">
        <f t="shared" si="5"/>
        <v>31598</v>
      </c>
      <c r="N23" s="77">
        <f t="shared" si="5"/>
        <v>25840</v>
      </c>
      <c r="O23" s="138">
        <f t="shared" si="5"/>
        <v>28720</v>
      </c>
      <c r="P23" s="136">
        <f t="shared" si="5"/>
        <v>28108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0</v>
      </c>
      <c r="C25" s="50">
        <v>12.626262626262626</v>
      </c>
      <c r="D25" s="50">
        <v>0</v>
      </c>
      <c r="E25" s="50">
        <v>12.72</v>
      </c>
      <c r="F25" s="50">
        <v>0</v>
      </c>
      <c r="G25" s="50">
        <v>12.2</v>
      </c>
      <c r="H25" s="50">
        <v>0</v>
      </c>
      <c r="I25" s="50">
        <v>0</v>
      </c>
      <c r="J25" s="50">
        <v>12.02</v>
      </c>
      <c r="K25" s="50">
        <v>0</v>
      </c>
      <c r="L25" s="50">
        <v>11.837542087542086</v>
      </c>
      <c r="M25" s="50">
        <v>0</v>
      </c>
      <c r="N25" s="50">
        <v>11.991792929292927</v>
      </c>
      <c r="O25" s="131">
        <v>12.49</v>
      </c>
      <c r="P25" s="143">
        <f t="shared" ref="P25:P28" si="6">SUM(B25:O25)/COUNTIF(B25:O25,"&gt;0")</f>
        <v>12.269371091871092</v>
      </c>
      <c r="R25" s="144"/>
      <c r="S25" s="144"/>
    </row>
    <row r="26" spans="1:23" s="34" customFormat="1" ht="30" customHeight="1">
      <c r="A26" s="33" t="s">
        <v>17</v>
      </c>
      <c r="B26" s="145">
        <v>0</v>
      </c>
      <c r="C26" s="51">
        <v>49.31</v>
      </c>
      <c r="D26" s="51">
        <v>0</v>
      </c>
      <c r="E26" s="51">
        <v>44</v>
      </c>
      <c r="F26" s="51">
        <v>0</v>
      </c>
      <c r="G26" s="51">
        <v>41.77</v>
      </c>
      <c r="H26" s="51">
        <v>0</v>
      </c>
      <c r="I26" s="51">
        <v>0</v>
      </c>
      <c r="J26" s="51">
        <v>52</v>
      </c>
      <c r="K26" s="51">
        <v>0</v>
      </c>
      <c r="L26" s="51">
        <v>44.94</v>
      </c>
      <c r="M26" s="51">
        <v>0</v>
      </c>
      <c r="N26" s="51">
        <v>47.2</v>
      </c>
      <c r="O26" s="132">
        <v>39.770000000000003</v>
      </c>
      <c r="P26" s="146">
        <f t="shared" si="6"/>
        <v>45.57</v>
      </c>
      <c r="R26" s="144"/>
      <c r="S26" s="144"/>
    </row>
    <row r="27" spans="1:23" s="44" customFormat="1" ht="30" customHeight="1">
      <c r="A27" s="35" t="s">
        <v>16</v>
      </c>
      <c r="B27" s="147">
        <v>0</v>
      </c>
      <c r="C27" s="52">
        <v>25126</v>
      </c>
      <c r="D27" s="52">
        <v>0</v>
      </c>
      <c r="E27" s="52">
        <v>24620</v>
      </c>
      <c r="F27" s="52">
        <v>0</v>
      </c>
      <c r="G27" s="52">
        <v>23177</v>
      </c>
      <c r="H27" s="52">
        <v>0</v>
      </c>
      <c r="I27" s="52">
        <v>0</v>
      </c>
      <c r="J27" s="52">
        <v>24039</v>
      </c>
      <c r="K27" s="52">
        <v>0</v>
      </c>
      <c r="L27" s="52">
        <v>23981</v>
      </c>
      <c r="M27" s="52">
        <v>0</v>
      </c>
      <c r="N27" s="52">
        <v>22600</v>
      </c>
      <c r="O27" s="133">
        <v>24760</v>
      </c>
      <c r="P27" s="148">
        <f t="shared" si="6"/>
        <v>24043.285714285714</v>
      </c>
      <c r="R27" s="144"/>
      <c r="S27" s="144"/>
    </row>
    <row r="28" spans="1:23" s="82" customFormat="1" ht="30" customHeight="1" thickBot="1">
      <c r="A28" s="36" t="s">
        <v>18</v>
      </c>
      <c r="B28" s="149">
        <v>0</v>
      </c>
      <c r="C28" s="53">
        <v>14382</v>
      </c>
      <c r="D28" s="53">
        <v>0</v>
      </c>
      <c r="E28" s="53">
        <v>12880</v>
      </c>
      <c r="F28" s="53">
        <v>0</v>
      </c>
      <c r="G28" s="53">
        <v>11776</v>
      </c>
      <c r="H28" s="53">
        <v>0</v>
      </c>
      <c r="I28" s="53">
        <v>0</v>
      </c>
      <c r="J28" s="53">
        <v>13216</v>
      </c>
      <c r="K28" s="53">
        <v>0</v>
      </c>
      <c r="L28" s="53">
        <v>13306</v>
      </c>
      <c r="M28" s="53">
        <v>0</v>
      </c>
      <c r="N28" s="53">
        <v>12308</v>
      </c>
      <c r="O28" s="134">
        <v>13200</v>
      </c>
      <c r="P28" s="150">
        <f t="shared" si="6"/>
        <v>13009.714285714286</v>
      </c>
      <c r="R28" s="144"/>
      <c r="S28" s="144"/>
    </row>
    <row r="29" spans="1:23" s="82" customFormat="1" ht="30" customHeight="1" thickBot="1">
      <c r="A29" s="37" t="s">
        <v>208</v>
      </c>
      <c r="B29" s="38" t="str">
        <f>IF(B25=0," --- ",ROUND(12*(1/B25*B27),))</f>
        <v xml:space="preserve"> --- </v>
      </c>
      <c r="C29" s="38">
        <f t="shared" ref="C29:O30" si="7">IF(C25=0," --- ",ROUND(12*(1/C25*C27),))</f>
        <v>23880</v>
      </c>
      <c r="D29" s="38" t="str">
        <f t="shared" si="7"/>
        <v xml:space="preserve"> --- </v>
      </c>
      <c r="E29" s="38">
        <f t="shared" si="7"/>
        <v>23226</v>
      </c>
      <c r="F29" s="38" t="str">
        <f t="shared" si="7"/>
        <v xml:space="preserve"> --- </v>
      </c>
      <c r="G29" s="38">
        <f t="shared" si="7"/>
        <v>22797</v>
      </c>
      <c r="H29" s="38" t="str">
        <f t="shared" si="7"/>
        <v xml:space="preserve"> --- </v>
      </c>
      <c r="I29" s="38" t="str">
        <f t="shared" si="7"/>
        <v xml:space="preserve"> --- </v>
      </c>
      <c r="J29" s="38">
        <f t="shared" si="7"/>
        <v>23999</v>
      </c>
      <c r="K29" s="38" t="str">
        <f t="shared" si="7"/>
        <v xml:space="preserve"> --- </v>
      </c>
      <c r="L29" s="38">
        <f t="shared" si="7"/>
        <v>24310</v>
      </c>
      <c r="M29" s="38" t="str">
        <f t="shared" si="7"/>
        <v xml:space="preserve"> --- </v>
      </c>
      <c r="N29" s="38">
        <f t="shared" si="7"/>
        <v>22615</v>
      </c>
      <c r="O29" s="135">
        <f t="shared" si="7"/>
        <v>23789</v>
      </c>
      <c r="P29" s="136">
        <f>ROUND(SUM(B29:O29)/COUNTIF(B29:O29,"&gt;0"),)</f>
        <v>23517</v>
      </c>
    </row>
    <row r="30" spans="1:23" s="82" customFormat="1" ht="30" customHeight="1" thickBot="1">
      <c r="A30" s="37" t="s">
        <v>209</v>
      </c>
      <c r="B30" s="77" t="str">
        <f>IF(B26=0," --- ",ROUND(12*(1/B26*B28),))</f>
        <v xml:space="preserve"> --- </v>
      </c>
      <c r="C30" s="77">
        <f t="shared" si="7"/>
        <v>3500</v>
      </c>
      <c r="D30" s="77" t="str">
        <f t="shared" si="7"/>
        <v xml:space="preserve"> --- </v>
      </c>
      <c r="E30" s="77">
        <f t="shared" si="7"/>
        <v>3513</v>
      </c>
      <c r="F30" s="77" t="str">
        <f t="shared" si="7"/>
        <v xml:space="preserve"> --- </v>
      </c>
      <c r="G30" s="77">
        <f t="shared" si="7"/>
        <v>3383</v>
      </c>
      <c r="H30" s="77" t="str">
        <f t="shared" si="7"/>
        <v xml:space="preserve"> --- </v>
      </c>
      <c r="I30" s="77" t="str">
        <f t="shared" si="7"/>
        <v xml:space="preserve"> --- </v>
      </c>
      <c r="J30" s="77">
        <f t="shared" si="7"/>
        <v>3050</v>
      </c>
      <c r="K30" s="77" t="str">
        <f t="shared" si="7"/>
        <v xml:space="preserve"> --- </v>
      </c>
      <c r="L30" s="77">
        <f t="shared" si="7"/>
        <v>3553</v>
      </c>
      <c r="M30" s="77" t="str">
        <f t="shared" si="7"/>
        <v xml:space="preserve"> --- </v>
      </c>
      <c r="N30" s="77">
        <f t="shared" si="7"/>
        <v>3129</v>
      </c>
      <c r="O30" s="138">
        <f t="shared" si="7"/>
        <v>3983</v>
      </c>
      <c r="P30" s="136">
        <f>ROUND(SUM(B30:O30)/COUNTIF(B30:O30,"&gt;0"),)</f>
        <v>3444</v>
      </c>
    </row>
    <row r="31" spans="1:23" s="44" customFormat="1" ht="30" customHeight="1" thickBot="1">
      <c r="A31" s="37" t="s">
        <v>210</v>
      </c>
      <c r="B31" s="77" t="str">
        <f t="shared" ref="B31:P31" si="8">IF(B25=0," --- ",B29+B30)</f>
        <v xml:space="preserve"> --- </v>
      </c>
      <c r="C31" s="77">
        <f t="shared" si="8"/>
        <v>27380</v>
      </c>
      <c r="D31" s="77" t="str">
        <f t="shared" si="8"/>
        <v xml:space="preserve"> --- </v>
      </c>
      <c r="E31" s="77">
        <f t="shared" si="8"/>
        <v>26739</v>
      </c>
      <c r="F31" s="77" t="str">
        <f t="shared" si="8"/>
        <v xml:space="preserve"> --- </v>
      </c>
      <c r="G31" s="77">
        <f t="shared" si="8"/>
        <v>26180</v>
      </c>
      <c r="H31" s="77" t="str">
        <f t="shared" si="8"/>
        <v xml:space="preserve"> --- </v>
      </c>
      <c r="I31" s="77" t="str">
        <f t="shared" si="8"/>
        <v xml:space="preserve"> --- </v>
      </c>
      <c r="J31" s="77">
        <f t="shared" si="8"/>
        <v>27049</v>
      </c>
      <c r="K31" s="77" t="str">
        <f t="shared" si="8"/>
        <v xml:space="preserve"> --- </v>
      </c>
      <c r="L31" s="77">
        <f t="shared" si="8"/>
        <v>27863</v>
      </c>
      <c r="M31" s="77" t="str">
        <f t="shared" si="8"/>
        <v xml:space="preserve"> --- </v>
      </c>
      <c r="N31" s="77">
        <f t="shared" si="8"/>
        <v>25744</v>
      </c>
      <c r="O31" s="138">
        <f t="shared" si="8"/>
        <v>27772</v>
      </c>
      <c r="P31" s="136">
        <f t="shared" si="8"/>
        <v>26961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-1.9221081185816615</v>
      </c>
      <c r="C33" s="46">
        <f t="shared" ref="C33:P33" si="9">IF(OR(C15=" --- ",C23=" --- ")," --- ",C15/C23*100-100)</f>
        <v>-0.43636109753542485</v>
      </c>
      <c r="D33" s="46" t="str">
        <f t="shared" si="9"/>
        <v xml:space="preserve"> --- </v>
      </c>
      <c r="E33" s="46">
        <f t="shared" si="9"/>
        <v>-1.8683055311676924</v>
      </c>
      <c r="F33" s="46">
        <f t="shared" si="9"/>
        <v>5.4403188897911008</v>
      </c>
      <c r="G33" s="46">
        <f t="shared" si="9"/>
        <v>-1.078515962036235</v>
      </c>
      <c r="H33" s="46" t="str">
        <f t="shared" si="9"/>
        <v xml:space="preserve"> --- </v>
      </c>
      <c r="I33" s="46">
        <f t="shared" si="9"/>
        <v>-2.1808203350664428</v>
      </c>
      <c r="J33" s="46">
        <f t="shared" si="9"/>
        <v>-1.7300553337535831</v>
      </c>
      <c r="K33" s="46">
        <f t="shared" si="9"/>
        <v>-0.74875207986688963</v>
      </c>
      <c r="L33" s="46">
        <f t="shared" si="9"/>
        <v>4.621348658482674</v>
      </c>
      <c r="M33" s="46">
        <f t="shared" si="9"/>
        <v>-2.4843344515475678</v>
      </c>
      <c r="N33" s="46">
        <f t="shared" si="9"/>
        <v>3.2933436532507869</v>
      </c>
      <c r="O33" s="154">
        <f t="shared" si="9"/>
        <v>-1.7305013927576596</v>
      </c>
      <c r="P33" s="155">
        <f t="shared" si="9"/>
        <v>-0.10673117973530566</v>
      </c>
      <c r="Q33" s="156"/>
    </row>
    <row r="34" spans="1:17" s="40" customFormat="1" ht="30" customHeight="1" thickBot="1">
      <c r="A34" s="152" t="s">
        <v>141</v>
      </c>
      <c r="B34" s="157" t="str">
        <f>IF(OR(B23=" --- ",B31=" --- ")," --- ",B23/B31*100-100)</f>
        <v xml:space="preserve"> --- </v>
      </c>
      <c r="C34" s="158">
        <f t="shared" ref="C34:P34" si="10">IF(OR(C23=" --- ",C31=" --- ")," --- ",C23/C31*100-100)</f>
        <v>4.6238130021913832</v>
      </c>
      <c r="D34" s="158" t="str">
        <f t="shared" si="10"/>
        <v xml:space="preserve"> --- </v>
      </c>
      <c r="E34" s="158">
        <f t="shared" si="10"/>
        <v>6.4923893937694004</v>
      </c>
      <c r="F34" s="158" t="str">
        <f t="shared" si="10"/>
        <v xml:space="preserve"> --- </v>
      </c>
      <c r="G34" s="158">
        <f t="shared" si="10"/>
        <v>6.2490450725744893</v>
      </c>
      <c r="H34" s="158" t="str">
        <f t="shared" si="10"/>
        <v xml:space="preserve"> --- </v>
      </c>
      <c r="I34" s="158" t="str">
        <f t="shared" si="10"/>
        <v xml:space="preserve"> --- </v>
      </c>
      <c r="J34" s="158">
        <f t="shared" si="10"/>
        <v>5.5639764871159798</v>
      </c>
      <c r="K34" s="158" t="str">
        <f t="shared" si="10"/>
        <v xml:space="preserve"> --- </v>
      </c>
      <c r="L34" s="158">
        <f t="shared" si="10"/>
        <v>5.5413989879051115</v>
      </c>
      <c r="M34" s="158" t="str">
        <f t="shared" si="10"/>
        <v xml:space="preserve"> --- </v>
      </c>
      <c r="N34" s="158">
        <f t="shared" si="10"/>
        <v>0.37290242386576722</v>
      </c>
      <c r="O34" s="159">
        <f t="shared" si="10"/>
        <v>3.4135100100820921</v>
      </c>
      <c r="P34" s="160">
        <f t="shared" si="10"/>
        <v>4.2542932383813508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-496</v>
      </c>
      <c r="C36" s="47">
        <f t="shared" ref="C36:P36" si="11">IF(OR(C15=" --- ",C23=" --- ")," --- ",C15-C23)</f>
        <v>-125</v>
      </c>
      <c r="D36" s="47" t="str">
        <f t="shared" si="11"/>
        <v xml:space="preserve"> --- </v>
      </c>
      <c r="E36" s="47">
        <f t="shared" si="11"/>
        <v>-532</v>
      </c>
      <c r="F36" s="47">
        <f t="shared" si="11"/>
        <v>1474</v>
      </c>
      <c r="G36" s="47">
        <f t="shared" si="11"/>
        <v>-300</v>
      </c>
      <c r="H36" s="47" t="str">
        <f t="shared" si="11"/>
        <v xml:space="preserve"> --- </v>
      </c>
      <c r="I36" s="47">
        <f t="shared" si="11"/>
        <v>-604</v>
      </c>
      <c r="J36" s="47">
        <f t="shared" si="11"/>
        <v>-494</v>
      </c>
      <c r="K36" s="47">
        <f t="shared" si="11"/>
        <v>-207</v>
      </c>
      <c r="L36" s="47">
        <f t="shared" si="11"/>
        <v>1359</v>
      </c>
      <c r="M36" s="47">
        <f t="shared" si="11"/>
        <v>-785</v>
      </c>
      <c r="N36" s="47">
        <f t="shared" si="11"/>
        <v>851</v>
      </c>
      <c r="O36" s="163">
        <f t="shared" si="11"/>
        <v>-497</v>
      </c>
      <c r="P36" s="164">
        <f t="shared" si="11"/>
        <v>-30</v>
      </c>
    </row>
    <row r="37" spans="1:17" s="40" customFormat="1" ht="30" customHeight="1" thickBot="1">
      <c r="A37" s="161" t="s">
        <v>142</v>
      </c>
      <c r="B37" s="165" t="str">
        <f>IF(OR(B23=" --- ",B31=" --- ")," --- ",B23-B31)</f>
        <v xml:space="preserve"> --- </v>
      </c>
      <c r="C37" s="166">
        <f t="shared" ref="C37:P37" si="12">IF(OR(C23=" --- ",C31=" --- ")," --- ",C23-C31)</f>
        <v>1266</v>
      </c>
      <c r="D37" s="166" t="str">
        <f t="shared" si="12"/>
        <v xml:space="preserve"> --- </v>
      </c>
      <c r="E37" s="166">
        <f t="shared" si="12"/>
        <v>1736</v>
      </c>
      <c r="F37" s="166" t="str">
        <f t="shared" si="12"/>
        <v xml:space="preserve"> --- </v>
      </c>
      <c r="G37" s="166">
        <f t="shared" si="12"/>
        <v>1636</v>
      </c>
      <c r="H37" s="166" t="str">
        <f t="shared" si="12"/>
        <v xml:space="preserve"> --- </v>
      </c>
      <c r="I37" s="166" t="str">
        <f t="shared" si="12"/>
        <v xml:space="preserve"> --- </v>
      </c>
      <c r="J37" s="166">
        <f t="shared" si="12"/>
        <v>1505</v>
      </c>
      <c r="K37" s="166" t="str">
        <f t="shared" si="12"/>
        <v xml:space="preserve"> --- </v>
      </c>
      <c r="L37" s="166">
        <f t="shared" si="12"/>
        <v>1544</v>
      </c>
      <c r="M37" s="166" t="str">
        <f t="shared" si="12"/>
        <v xml:space="preserve"> --- </v>
      </c>
      <c r="N37" s="166">
        <f t="shared" si="12"/>
        <v>96</v>
      </c>
      <c r="O37" s="167">
        <f t="shared" si="12"/>
        <v>948</v>
      </c>
      <c r="P37" s="168">
        <f t="shared" si="12"/>
        <v>1147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101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322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0.40518313475348577</v>
      </c>
      <c r="D97" s="46" t="str">
        <f t="shared" si="13"/>
        <v xml:space="preserve"> --- </v>
      </c>
      <c r="E97" s="46">
        <f t="shared" si="13"/>
        <v>-0.39412545635578056</v>
      </c>
      <c r="F97" s="46">
        <f t="shared" si="13"/>
        <v>5.9917265403875604</v>
      </c>
      <c r="G97" s="46">
        <f t="shared" si="13"/>
        <v>0.35064002365763258</v>
      </c>
      <c r="H97" s="46" t="str">
        <f t="shared" si="13"/>
        <v xml:space="preserve"> --- </v>
      </c>
      <c r="I97" s="46">
        <f t="shared" si="13"/>
        <v>-2.4985521634814205</v>
      </c>
      <c r="J97" s="46">
        <f t="shared" si="13"/>
        <v>-1.2207405019942712</v>
      </c>
      <c r="K97" s="46">
        <f t="shared" si="13"/>
        <v>-0.49797434166104892</v>
      </c>
      <c r="L97" s="46">
        <f t="shared" si="13"/>
        <v>4.6647344508851489</v>
      </c>
      <c r="M97" s="46">
        <f t="shared" si="13"/>
        <v>-3.5069858878045324</v>
      </c>
      <c r="N97" s="46">
        <f t="shared" si="13"/>
        <v>3.4828729281767892</v>
      </c>
      <c r="O97" s="154">
        <f t="shared" si="13"/>
        <v>-0.16311849094483932</v>
      </c>
      <c r="P97" s="155">
        <f t="shared" si="13"/>
        <v>0.47579644187007375</v>
      </c>
    </row>
    <row r="98" spans="1:16" ht="30" customHeight="1" thickBot="1">
      <c r="A98" s="152" t="s">
        <v>217</v>
      </c>
      <c r="B98" s="157" t="str">
        <f>IF(OR(B21=" --- ",B29=" --- ")," --- ",B21/B29*100-100)</f>
        <v xml:space="preserve"> --- </v>
      </c>
      <c r="C98" s="158">
        <f t="shared" ref="C98:P98" si="14">IF(OR(C21=" --- ",C29=" --- ")," --- ",C21/C29*100-100)</f>
        <v>4.3844221105527623</v>
      </c>
      <c r="D98" s="158" t="str">
        <f t="shared" si="14"/>
        <v xml:space="preserve"> --- </v>
      </c>
      <c r="E98" s="158">
        <f t="shared" si="14"/>
        <v>3.7802462757254887</v>
      </c>
      <c r="F98" s="158" t="str">
        <f t="shared" si="14"/>
        <v xml:space="preserve"> --- </v>
      </c>
      <c r="G98" s="158">
        <f t="shared" si="14"/>
        <v>3.8338377856735377</v>
      </c>
      <c r="H98" s="158" t="str">
        <f t="shared" si="14"/>
        <v xml:space="preserve"> --- </v>
      </c>
      <c r="I98" s="158" t="str">
        <f t="shared" si="14"/>
        <v xml:space="preserve"> --- </v>
      </c>
      <c r="J98" s="158">
        <f t="shared" si="14"/>
        <v>3.4251427142797581</v>
      </c>
      <c r="K98" s="158" t="str">
        <f t="shared" si="14"/>
        <v xml:space="preserve"> --- </v>
      </c>
      <c r="L98" s="158">
        <f t="shared" si="14"/>
        <v>5.0267379679144426</v>
      </c>
      <c r="M98" s="158" t="str">
        <f t="shared" si="14"/>
        <v xml:space="preserve"> --- </v>
      </c>
      <c r="N98" s="158">
        <f t="shared" si="14"/>
        <v>4.4218439089107164E-2</v>
      </c>
      <c r="O98" s="159">
        <f t="shared" si="14"/>
        <v>0.5044348228172737</v>
      </c>
      <c r="P98" s="160">
        <f t="shared" si="14"/>
        <v>2.7767147170132205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101</v>
      </c>
      <c r="D100" s="47" t="str">
        <f t="shared" si="15"/>
        <v xml:space="preserve"> --- </v>
      </c>
      <c r="E100" s="47">
        <f t="shared" si="15"/>
        <v>-95</v>
      </c>
      <c r="F100" s="47">
        <f t="shared" si="15"/>
        <v>1376</v>
      </c>
      <c r="G100" s="47">
        <f t="shared" si="15"/>
        <v>83</v>
      </c>
      <c r="H100" s="47" t="str">
        <f t="shared" si="15"/>
        <v xml:space="preserve"> --- </v>
      </c>
      <c r="I100" s="47">
        <f t="shared" si="15"/>
        <v>-604</v>
      </c>
      <c r="J100" s="47">
        <f t="shared" si="15"/>
        <v>-303</v>
      </c>
      <c r="K100" s="47">
        <f t="shared" si="15"/>
        <v>-118</v>
      </c>
      <c r="L100" s="47">
        <f t="shared" si="15"/>
        <v>1191</v>
      </c>
      <c r="M100" s="47">
        <f t="shared" si="15"/>
        <v>-999</v>
      </c>
      <c r="N100" s="47">
        <f t="shared" si="15"/>
        <v>788</v>
      </c>
      <c r="O100" s="163">
        <f t="shared" si="15"/>
        <v>-39</v>
      </c>
      <c r="P100" s="164">
        <f t="shared" si="15"/>
        <v>115</v>
      </c>
    </row>
    <row r="101" spans="1:16" ht="30" customHeight="1" thickBot="1">
      <c r="A101" s="161" t="s">
        <v>219</v>
      </c>
      <c r="B101" s="165" t="str">
        <f>IF(OR(B21=" --- ",B29=" --- ")," --- ",B21-B29)</f>
        <v xml:space="preserve"> --- </v>
      </c>
      <c r="C101" s="166">
        <f t="shared" ref="C101:P101" si="16">IF(OR(C21=" --- ",C29=" --- ")," --- ",C21-C29)</f>
        <v>1047</v>
      </c>
      <c r="D101" s="166" t="str">
        <f t="shared" si="16"/>
        <v xml:space="preserve"> --- </v>
      </c>
      <c r="E101" s="166">
        <f t="shared" si="16"/>
        <v>878</v>
      </c>
      <c r="F101" s="166" t="str">
        <f t="shared" si="16"/>
        <v xml:space="preserve"> --- </v>
      </c>
      <c r="G101" s="166">
        <f t="shared" si="16"/>
        <v>874</v>
      </c>
      <c r="H101" s="166" t="str">
        <f t="shared" si="16"/>
        <v xml:space="preserve"> --- </v>
      </c>
      <c r="I101" s="166" t="str">
        <f t="shared" si="16"/>
        <v xml:space="preserve"> --- </v>
      </c>
      <c r="J101" s="166">
        <f t="shared" si="16"/>
        <v>822</v>
      </c>
      <c r="K101" s="166" t="str">
        <f t="shared" si="16"/>
        <v xml:space="preserve"> --- </v>
      </c>
      <c r="L101" s="166">
        <f t="shared" si="16"/>
        <v>1222</v>
      </c>
      <c r="M101" s="166" t="str">
        <f t="shared" si="16"/>
        <v xml:space="preserve"> --- </v>
      </c>
      <c r="N101" s="166">
        <f t="shared" si="16"/>
        <v>10</v>
      </c>
      <c r="O101" s="167">
        <f t="shared" si="16"/>
        <v>120</v>
      </c>
      <c r="P101" s="168">
        <f t="shared" si="16"/>
        <v>653</v>
      </c>
    </row>
    <row r="103" spans="1:16">
      <c r="P103" s="25" t="s">
        <v>321</v>
      </c>
    </row>
    <row r="147" spans="1:16" ht="13.5" thickBot="1">
      <c r="P147" s="25" t="s">
        <v>320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-10.609625668449198</v>
      </c>
      <c r="C150" s="46">
        <f t="shared" ref="C150:P150" si="17">IF(OR(C14=" --- ",C22=" --- ")," --- ",C14/C22*100-100)</f>
        <v>-6.0769023931164412</v>
      </c>
      <c r="D150" s="46" t="str">
        <f t="shared" si="17"/>
        <v xml:space="preserve"> --- </v>
      </c>
      <c r="E150" s="46">
        <f t="shared" si="17"/>
        <v>-9.9977121940059419</v>
      </c>
      <c r="F150" s="46">
        <f t="shared" si="17"/>
        <v>2.3734560426253353</v>
      </c>
      <c r="G150" s="46">
        <f t="shared" si="17"/>
        <v>-9.2400482509047066</v>
      </c>
      <c r="H150" s="46" t="str">
        <f t="shared" si="17"/>
        <v xml:space="preserve"> --- </v>
      </c>
      <c r="I150" s="46">
        <f t="shared" si="17"/>
        <v>0</v>
      </c>
      <c r="J150" s="46">
        <f t="shared" si="17"/>
        <v>-5.1165282614519185</v>
      </c>
      <c r="K150" s="46">
        <f t="shared" si="17"/>
        <v>-2.2531645569620338</v>
      </c>
      <c r="L150" s="46">
        <f t="shared" si="17"/>
        <v>4.3354838709677352</v>
      </c>
      <c r="M150" s="46">
        <f t="shared" si="17"/>
        <v>6.8766066838046243</v>
      </c>
      <c r="N150" s="46">
        <f t="shared" si="17"/>
        <v>1.9595645412130693</v>
      </c>
      <c r="O150" s="154">
        <f t="shared" si="17"/>
        <v>-9.5198503429640482</v>
      </c>
      <c r="P150" s="155">
        <f t="shared" si="17"/>
        <v>-3.6820721178263085</v>
      </c>
    </row>
    <row r="151" spans="1:16" ht="30" customHeight="1" thickBot="1">
      <c r="A151" s="152" t="s">
        <v>224</v>
      </c>
      <c r="B151" s="157" t="str">
        <f>IF(OR(B22=" --- ",B30=" --- ")," --- ",B22/B30*100-100)</f>
        <v xml:space="preserve"> --- </v>
      </c>
      <c r="C151" s="158">
        <f t="shared" ref="C151:P151" si="18">IF(OR(C22=" --- ",C30=" --- ")," --- ",C22/C30*100-100)</f>
        <v>6.2571428571428527</v>
      </c>
      <c r="D151" s="158" t="str">
        <f t="shared" si="18"/>
        <v xml:space="preserve"> --- </v>
      </c>
      <c r="E151" s="158">
        <f t="shared" si="18"/>
        <v>24.423569598633648</v>
      </c>
      <c r="F151" s="158" t="str">
        <f t="shared" si="18"/>
        <v xml:space="preserve"> --- </v>
      </c>
      <c r="G151" s="158">
        <f t="shared" si="18"/>
        <v>22.524386639077747</v>
      </c>
      <c r="H151" s="158" t="str">
        <f t="shared" si="18"/>
        <v xml:space="preserve"> --- </v>
      </c>
      <c r="I151" s="158" t="str">
        <f t="shared" si="18"/>
        <v xml:space="preserve"> --- </v>
      </c>
      <c r="J151" s="158">
        <f t="shared" si="18"/>
        <v>22.393442622950815</v>
      </c>
      <c r="K151" s="158" t="str">
        <f t="shared" si="18"/>
        <v xml:space="preserve"> --- </v>
      </c>
      <c r="L151" s="158">
        <f t="shared" si="18"/>
        <v>9.0627638615254682</v>
      </c>
      <c r="M151" s="158" t="str">
        <f t="shared" si="18"/>
        <v xml:space="preserve"> --- </v>
      </c>
      <c r="N151" s="158">
        <f t="shared" si="18"/>
        <v>2.7484819431128074</v>
      </c>
      <c r="O151" s="159">
        <f t="shared" si="18"/>
        <v>20.788350489580722</v>
      </c>
      <c r="P151" s="160">
        <f t="shared" si="18"/>
        <v>14.343786295005813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-496</v>
      </c>
      <c r="C153" s="47">
        <f t="shared" ref="C153:P153" si="19">IF(OR(C14=" --- ",C22=" --- ")," --- ",C14-C22)</f>
        <v>-226</v>
      </c>
      <c r="D153" s="47" t="str">
        <f t="shared" si="19"/>
        <v xml:space="preserve"> --- </v>
      </c>
      <c r="E153" s="47">
        <f t="shared" si="19"/>
        <v>-437</v>
      </c>
      <c r="F153" s="47">
        <f t="shared" si="19"/>
        <v>98</v>
      </c>
      <c r="G153" s="47">
        <f t="shared" si="19"/>
        <v>-383</v>
      </c>
      <c r="H153" s="47" t="str">
        <f t="shared" si="19"/>
        <v xml:space="preserve"> --- </v>
      </c>
      <c r="I153" s="47">
        <f t="shared" si="19"/>
        <v>0</v>
      </c>
      <c r="J153" s="47">
        <f t="shared" si="19"/>
        <v>-191</v>
      </c>
      <c r="K153" s="47">
        <f t="shared" si="19"/>
        <v>-89</v>
      </c>
      <c r="L153" s="47">
        <f t="shared" si="19"/>
        <v>168</v>
      </c>
      <c r="M153" s="47">
        <f t="shared" si="19"/>
        <v>214</v>
      </c>
      <c r="N153" s="47">
        <f t="shared" si="19"/>
        <v>63</v>
      </c>
      <c r="O153" s="163">
        <f t="shared" si="19"/>
        <v>-458</v>
      </c>
      <c r="P153" s="164">
        <f t="shared" si="19"/>
        <v>-145</v>
      </c>
    </row>
    <row r="154" spans="1:16" ht="30" customHeight="1" thickBot="1">
      <c r="A154" s="161" t="s">
        <v>226</v>
      </c>
      <c r="B154" s="165" t="str">
        <f>IF(OR(B22=" --- ",B30=" --- ")," --- ",B22-B30)</f>
        <v xml:space="preserve"> --- </v>
      </c>
      <c r="C154" s="166">
        <f t="shared" ref="C154:P154" si="20">IF(OR(C22=" --- ",C30=" --- ")," --- ",C22-C30)</f>
        <v>219</v>
      </c>
      <c r="D154" s="166" t="str">
        <f t="shared" si="20"/>
        <v xml:space="preserve"> --- </v>
      </c>
      <c r="E154" s="166">
        <f t="shared" si="20"/>
        <v>858</v>
      </c>
      <c r="F154" s="166" t="str">
        <f t="shared" si="20"/>
        <v xml:space="preserve"> --- </v>
      </c>
      <c r="G154" s="166">
        <f t="shared" si="20"/>
        <v>762</v>
      </c>
      <c r="H154" s="166" t="str">
        <f t="shared" si="20"/>
        <v xml:space="preserve"> --- </v>
      </c>
      <c r="I154" s="166" t="str">
        <f t="shared" si="20"/>
        <v xml:space="preserve"> --- </v>
      </c>
      <c r="J154" s="166">
        <f t="shared" si="20"/>
        <v>683</v>
      </c>
      <c r="K154" s="166" t="str">
        <f t="shared" si="20"/>
        <v xml:space="preserve"> --- </v>
      </c>
      <c r="L154" s="166">
        <f t="shared" si="20"/>
        <v>322</v>
      </c>
      <c r="M154" s="166" t="str">
        <f t="shared" si="20"/>
        <v xml:space="preserve"> --- </v>
      </c>
      <c r="N154" s="166">
        <f t="shared" si="20"/>
        <v>86</v>
      </c>
      <c r="O154" s="167">
        <f t="shared" si="20"/>
        <v>828</v>
      </c>
      <c r="P154" s="168">
        <f t="shared" si="20"/>
        <v>494</v>
      </c>
    </row>
    <row r="156" spans="1:16">
      <c r="P156" s="25" t="s">
        <v>319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89" priority="9" stopIfTrue="1">
      <formula>B9&gt;B17</formula>
    </cfRule>
    <cfRule type="expression" dxfId="88" priority="10" stopIfTrue="1">
      <formula>B9&lt;B17</formula>
    </cfRule>
  </conditionalFormatting>
  <conditionalFormatting sqref="C9:E9">
    <cfRule type="expression" dxfId="87" priority="7" stopIfTrue="1">
      <formula>C9&gt;C17</formula>
    </cfRule>
    <cfRule type="expression" dxfId="86" priority="8" stopIfTrue="1">
      <formula>C9&lt;C17</formula>
    </cfRule>
  </conditionalFormatting>
  <conditionalFormatting sqref="B10">
    <cfRule type="expression" dxfId="85" priority="5" stopIfTrue="1">
      <formula>B10&gt;B18</formula>
    </cfRule>
    <cfRule type="expression" dxfId="84" priority="6" stopIfTrue="1">
      <formula>B10&lt;B18</formula>
    </cfRule>
  </conditionalFormatting>
  <conditionalFormatting sqref="C9:O9">
    <cfRule type="expression" dxfId="83" priority="3" stopIfTrue="1">
      <formula>C9&gt;C17</formula>
    </cfRule>
    <cfRule type="expression" dxfId="82" priority="4" stopIfTrue="1">
      <formula>C9&lt;C17</formula>
    </cfRule>
  </conditionalFormatting>
  <conditionalFormatting sqref="C10:O10">
    <cfRule type="expression" dxfId="81" priority="1" stopIfTrue="1">
      <formula>C10&gt;C18</formula>
    </cfRule>
    <cfRule type="expression" dxfId="8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3" t="s">
        <v>60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133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11.2</v>
      </c>
      <c r="C9" s="50">
        <v>10.5</v>
      </c>
      <c r="D9" s="50">
        <v>11</v>
      </c>
      <c r="E9" s="50">
        <v>0</v>
      </c>
      <c r="F9" s="50">
        <v>11.28</v>
      </c>
      <c r="G9" s="50">
        <v>10.87</v>
      </c>
      <c r="H9" s="50">
        <v>12.182741116751281</v>
      </c>
      <c r="I9" s="50">
        <v>11.44</v>
      </c>
      <c r="J9" s="50">
        <v>0</v>
      </c>
      <c r="K9" s="50">
        <v>0</v>
      </c>
      <c r="L9" s="50">
        <v>11.068101851851852</v>
      </c>
      <c r="M9" s="50">
        <v>11.52</v>
      </c>
      <c r="N9" s="50">
        <v>10.4</v>
      </c>
      <c r="O9" s="131">
        <v>10.64</v>
      </c>
      <c r="P9" s="63">
        <f t="shared" ref="P9:P12" si="0">SUM(B9:O9)/COUNTIF(B9:O9,"&gt;0")</f>
        <v>11.100076633509376</v>
      </c>
    </row>
    <row r="10" spans="1:33" s="34" customFormat="1" ht="30" customHeight="1">
      <c r="A10" s="33" t="s">
        <v>17</v>
      </c>
      <c r="B10" s="74">
        <v>55</v>
      </c>
      <c r="C10" s="51">
        <v>50.296200000000006</v>
      </c>
      <c r="D10" s="51">
        <v>54.013599999999997</v>
      </c>
      <c r="E10" s="51">
        <v>0</v>
      </c>
      <c r="F10" s="51">
        <v>36.980000000000004</v>
      </c>
      <c r="G10" s="51">
        <v>41.77</v>
      </c>
      <c r="H10" s="51">
        <v>57.065735999999994</v>
      </c>
      <c r="I10" s="51">
        <v>49.71</v>
      </c>
      <c r="J10" s="51">
        <v>0</v>
      </c>
      <c r="K10" s="51">
        <v>0</v>
      </c>
      <c r="L10" s="51">
        <v>42.19</v>
      </c>
      <c r="M10" s="51">
        <v>54</v>
      </c>
      <c r="N10" s="51">
        <v>50</v>
      </c>
      <c r="O10" s="132">
        <v>39.770000000000003</v>
      </c>
      <c r="P10" s="56">
        <f t="shared" si="0"/>
        <v>48.254139636363632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0</v>
      </c>
      <c r="K11" s="52">
        <v>0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24802.572666663185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0</v>
      </c>
      <c r="K12" s="53">
        <v>0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14700.033481948787</v>
      </c>
    </row>
    <row r="13" spans="1:33" s="44" customFormat="1" ht="30" customHeight="1" thickBot="1">
      <c r="A13" s="37" t="s">
        <v>208</v>
      </c>
      <c r="B13" s="38">
        <f>IF(B9=0," --- ",ROUND(12*(1/B9*B11),))</f>
        <v>27733</v>
      </c>
      <c r="C13" s="38">
        <f t="shared" ref="C13:O14" si="1">IF(C9=0," --- ",ROUND(12*(1/C9*C11),))</f>
        <v>29625</v>
      </c>
      <c r="D13" s="38">
        <f t="shared" si="1"/>
        <v>26380</v>
      </c>
      <c r="E13" s="38" t="str">
        <f t="shared" si="1"/>
        <v xml:space="preserve"> --- </v>
      </c>
      <c r="F13" s="38">
        <f t="shared" si="1"/>
        <v>25851</v>
      </c>
      <c r="G13" s="38">
        <f t="shared" si="1"/>
        <v>26661</v>
      </c>
      <c r="H13" s="38">
        <f t="shared" si="1"/>
        <v>24536</v>
      </c>
      <c r="I13" s="38">
        <f t="shared" si="1"/>
        <v>25568</v>
      </c>
      <c r="J13" s="38" t="str">
        <f t="shared" si="1"/>
        <v xml:space="preserve"> --- </v>
      </c>
      <c r="K13" s="38" t="str">
        <f>IF(K9=0," --- ",ROUND(12*(1/K9*K11)+Q38,))</f>
        <v xml:space="preserve"> --- </v>
      </c>
      <c r="L13" s="38">
        <f t="shared" si="1"/>
        <v>27050</v>
      </c>
      <c r="M13" s="38">
        <f t="shared" si="1"/>
        <v>25817</v>
      </c>
      <c r="N13" s="38">
        <f t="shared" si="1"/>
        <v>27015</v>
      </c>
      <c r="O13" s="135">
        <f t="shared" si="1"/>
        <v>29277</v>
      </c>
      <c r="P13" s="136">
        <f>ROUND(SUM(B13:O13)/COUNTIF(B13:O13,"&gt;0"),)</f>
        <v>26865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3343</v>
      </c>
      <c r="C14" s="77">
        <f t="shared" si="1"/>
        <v>3493</v>
      </c>
      <c r="D14" s="77">
        <f t="shared" si="1"/>
        <v>3138</v>
      </c>
      <c r="E14" s="77" t="str">
        <f t="shared" si="1"/>
        <v xml:space="preserve"> --- </v>
      </c>
      <c r="F14" s="77">
        <f t="shared" si="1"/>
        <v>4511</v>
      </c>
      <c r="G14" s="77">
        <f t="shared" si="1"/>
        <v>3762</v>
      </c>
      <c r="H14" s="77">
        <f t="shared" si="1"/>
        <v>3398</v>
      </c>
      <c r="I14" s="77">
        <f t="shared" si="1"/>
        <v>3522</v>
      </c>
      <c r="J14" s="77" t="str">
        <f t="shared" si="1"/>
        <v xml:space="preserve"> --- </v>
      </c>
      <c r="K14" s="77" t="str">
        <f t="shared" si="1"/>
        <v xml:space="preserve"> --- </v>
      </c>
      <c r="L14" s="77">
        <f t="shared" si="1"/>
        <v>4393</v>
      </c>
      <c r="M14" s="77">
        <f t="shared" si="1"/>
        <v>3326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3713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31076</v>
      </c>
      <c r="C15" s="77">
        <f t="shared" ref="C15:P15" si="2">IF(C9=0," --- ",C13+C14)</f>
        <v>33118</v>
      </c>
      <c r="D15" s="77">
        <f t="shared" si="2"/>
        <v>29518</v>
      </c>
      <c r="E15" s="77" t="str">
        <f t="shared" si="2"/>
        <v xml:space="preserve"> --- </v>
      </c>
      <c r="F15" s="77">
        <f t="shared" si="2"/>
        <v>30362</v>
      </c>
      <c r="G15" s="77">
        <f t="shared" si="2"/>
        <v>30423</v>
      </c>
      <c r="H15" s="77">
        <f t="shared" si="2"/>
        <v>27934</v>
      </c>
      <c r="I15" s="77">
        <f t="shared" si="2"/>
        <v>29090</v>
      </c>
      <c r="J15" s="77" t="str">
        <f t="shared" si="2"/>
        <v xml:space="preserve"> --- </v>
      </c>
      <c r="K15" s="77" t="str">
        <f t="shared" si="2"/>
        <v xml:space="preserve"> --- </v>
      </c>
      <c r="L15" s="77">
        <f t="shared" si="2"/>
        <v>31443</v>
      </c>
      <c r="M15" s="77">
        <f t="shared" si="2"/>
        <v>29143</v>
      </c>
      <c r="N15" s="77">
        <f t="shared" si="2"/>
        <v>30621</v>
      </c>
      <c r="O15" s="138">
        <f t="shared" si="2"/>
        <v>33630</v>
      </c>
      <c r="P15" s="136">
        <f t="shared" si="2"/>
        <v>30578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11.2</v>
      </c>
      <c r="C17" s="50">
        <v>10.5</v>
      </c>
      <c r="D17" s="50">
        <v>11</v>
      </c>
      <c r="E17" s="50">
        <v>0</v>
      </c>
      <c r="F17" s="50">
        <v>11.17</v>
      </c>
      <c r="G17" s="50">
        <v>10.87</v>
      </c>
      <c r="H17" s="50">
        <v>12.18274111675127</v>
      </c>
      <c r="I17" s="50">
        <v>11.6</v>
      </c>
      <c r="J17" s="50">
        <v>0</v>
      </c>
      <c r="K17" s="50">
        <v>0</v>
      </c>
      <c r="L17" s="50">
        <v>11.090424074074074</v>
      </c>
      <c r="M17" s="50">
        <v>11.52</v>
      </c>
      <c r="N17" s="50">
        <v>10.87</v>
      </c>
      <c r="O17" s="131">
        <v>10.37</v>
      </c>
      <c r="P17" s="143">
        <f t="shared" ref="P17:P20" si="3">SUM(B17:O17)/COUNTIF(B17:O17,"&gt;0")</f>
        <v>11.124833199165941</v>
      </c>
      <c r="R17" s="144"/>
      <c r="S17" s="144"/>
    </row>
    <row r="18" spans="1:23" s="34" customFormat="1" ht="30" customHeight="1">
      <c r="A18" s="33" t="s">
        <v>17</v>
      </c>
      <c r="B18" s="145">
        <v>39</v>
      </c>
      <c r="C18" s="51">
        <v>50.296200000000006</v>
      </c>
      <c r="D18" s="51">
        <v>54.013599999999997</v>
      </c>
      <c r="E18" s="51">
        <v>0</v>
      </c>
      <c r="F18" s="51">
        <v>35.86</v>
      </c>
      <c r="G18" s="51">
        <v>41.77</v>
      </c>
      <c r="H18" s="51">
        <v>57.065735999999994</v>
      </c>
      <c r="I18" s="51">
        <v>49.71</v>
      </c>
      <c r="J18" s="51">
        <v>0</v>
      </c>
      <c r="K18" s="51">
        <v>0</v>
      </c>
      <c r="L18" s="51">
        <v>41.36</v>
      </c>
      <c r="M18" s="51">
        <v>54</v>
      </c>
      <c r="N18" s="51">
        <v>49</v>
      </c>
      <c r="O18" s="132">
        <v>39.770000000000003</v>
      </c>
      <c r="P18" s="146">
        <f t="shared" si="3"/>
        <v>46.531412363636363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0</v>
      </c>
      <c r="K19" s="52">
        <v>0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25108.636363636364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0</v>
      </c>
      <c r="K20" s="53">
        <v>0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15043.181818181818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27733</v>
      </c>
      <c r="C21" s="38">
        <f t="shared" ref="C21:O22" si="4">IF(C17=0," --- ",ROUND(12*(1/C17*C19),))</f>
        <v>30424</v>
      </c>
      <c r="D21" s="38">
        <f t="shared" si="4"/>
        <v>26380</v>
      </c>
      <c r="E21" s="38" t="str">
        <f t="shared" si="4"/>
        <v xml:space="preserve"> --- </v>
      </c>
      <c r="F21" s="38">
        <f t="shared" si="4"/>
        <v>26213</v>
      </c>
      <c r="G21" s="38">
        <f t="shared" si="4"/>
        <v>26568</v>
      </c>
      <c r="H21" s="38">
        <f t="shared" si="4"/>
        <v>25088</v>
      </c>
      <c r="I21" s="38">
        <f t="shared" si="4"/>
        <v>25862</v>
      </c>
      <c r="J21" s="38" t="str">
        <f t="shared" si="4"/>
        <v xml:space="preserve"> --- </v>
      </c>
      <c r="K21" s="38" t="str">
        <f t="shared" si="4"/>
        <v xml:space="preserve"> --- </v>
      </c>
      <c r="L21" s="38">
        <f t="shared" si="4"/>
        <v>27252</v>
      </c>
      <c r="M21" s="38">
        <f t="shared" si="4"/>
        <v>26755</v>
      </c>
      <c r="N21" s="38">
        <f t="shared" si="4"/>
        <v>26164</v>
      </c>
      <c r="O21" s="135">
        <f t="shared" si="4"/>
        <v>30088</v>
      </c>
      <c r="P21" s="136">
        <f>ROUND(SUM(B21:O21)/COUNTIF(B21:O21,"&gt;0"),)</f>
        <v>27139</v>
      </c>
    </row>
    <row r="22" spans="1:23" s="82" customFormat="1" ht="30" customHeight="1" thickBot="1">
      <c r="A22" s="37" t="s">
        <v>209</v>
      </c>
      <c r="B22" s="77">
        <f>IF(B18=0," --- ",ROUND(12*(1/B18*B20),))</f>
        <v>5275</v>
      </c>
      <c r="C22" s="77">
        <f t="shared" si="4"/>
        <v>3719</v>
      </c>
      <c r="D22" s="77">
        <f t="shared" si="4"/>
        <v>3338</v>
      </c>
      <c r="E22" s="77" t="str">
        <f t="shared" si="4"/>
        <v xml:space="preserve"> --- </v>
      </c>
      <c r="F22" s="77">
        <f t="shared" si="4"/>
        <v>4752</v>
      </c>
      <c r="G22" s="77">
        <f t="shared" si="4"/>
        <v>4145</v>
      </c>
      <c r="H22" s="77">
        <f t="shared" si="4"/>
        <v>3388</v>
      </c>
      <c r="I22" s="77">
        <f t="shared" si="4"/>
        <v>3522</v>
      </c>
      <c r="J22" s="77" t="str">
        <f t="shared" si="4"/>
        <v xml:space="preserve"> --- </v>
      </c>
      <c r="K22" s="77" t="str">
        <f t="shared" si="4"/>
        <v xml:space="preserve"> --- </v>
      </c>
      <c r="L22" s="77">
        <f t="shared" si="4"/>
        <v>4210</v>
      </c>
      <c r="M22" s="77">
        <f t="shared" si="4"/>
        <v>3112</v>
      </c>
      <c r="N22" s="77">
        <f t="shared" si="4"/>
        <v>3411</v>
      </c>
      <c r="O22" s="138">
        <f t="shared" si="4"/>
        <v>4811</v>
      </c>
      <c r="P22" s="136">
        <f>ROUND(SUM(B22:O22)/COUNTIF(B22:O22,"&gt;0"),)</f>
        <v>3971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33008</v>
      </c>
      <c r="C23" s="77">
        <f t="shared" si="5"/>
        <v>34143</v>
      </c>
      <c r="D23" s="77">
        <f t="shared" si="5"/>
        <v>29718</v>
      </c>
      <c r="E23" s="77" t="str">
        <f t="shared" si="5"/>
        <v xml:space="preserve"> --- </v>
      </c>
      <c r="F23" s="77">
        <f t="shared" si="5"/>
        <v>30965</v>
      </c>
      <c r="G23" s="77">
        <f t="shared" si="5"/>
        <v>30713</v>
      </c>
      <c r="H23" s="77">
        <f t="shared" si="5"/>
        <v>28476</v>
      </c>
      <c r="I23" s="77">
        <f t="shared" si="5"/>
        <v>29384</v>
      </c>
      <c r="J23" s="77" t="str">
        <f t="shared" si="5"/>
        <v xml:space="preserve"> --- </v>
      </c>
      <c r="K23" s="77" t="str">
        <f t="shared" si="5"/>
        <v xml:space="preserve"> --- </v>
      </c>
      <c r="L23" s="77">
        <f t="shared" si="5"/>
        <v>31462</v>
      </c>
      <c r="M23" s="77">
        <f t="shared" si="5"/>
        <v>29867</v>
      </c>
      <c r="N23" s="77">
        <f t="shared" si="5"/>
        <v>29575</v>
      </c>
      <c r="O23" s="138">
        <f t="shared" si="5"/>
        <v>34899</v>
      </c>
      <c r="P23" s="136">
        <f t="shared" si="5"/>
        <v>31110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11.2</v>
      </c>
      <c r="C25" s="50">
        <v>10.344827586206897</v>
      </c>
      <c r="D25" s="50">
        <v>11.52</v>
      </c>
      <c r="E25" s="50">
        <v>0</v>
      </c>
      <c r="F25" s="50">
        <v>10.95</v>
      </c>
      <c r="G25" s="50">
        <v>10.87</v>
      </c>
      <c r="H25" s="50">
        <v>12</v>
      </c>
      <c r="I25" s="50">
        <v>12.15</v>
      </c>
      <c r="J25" s="50">
        <v>0</v>
      </c>
      <c r="K25" s="50">
        <v>0</v>
      </c>
      <c r="L25" s="50">
        <v>11.090424074074074</v>
      </c>
      <c r="M25" s="50">
        <v>11.52</v>
      </c>
      <c r="N25" s="50">
        <v>10.87</v>
      </c>
      <c r="O25" s="131">
        <v>10.37</v>
      </c>
      <c r="P25" s="143">
        <f t="shared" ref="P25:P28" si="6">SUM(B25:O25)/COUNTIF(B25:O25,"&gt;0")</f>
        <v>11.171386514570997</v>
      </c>
      <c r="R25" s="144"/>
      <c r="S25" s="144"/>
    </row>
    <row r="26" spans="1:23" s="34" customFormat="1" ht="30" customHeight="1">
      <c r="A26" s="33" t="s">
        <v>17</v>
      </c>
      <c r="B26" s="145">
        <v>39</v>
      </c>
      <c r="C26" s="51">
        <v>49.31</v>
      </c>
      <c r="D26" s="51">
        <v>52.83</v>
      </c>
      <c r="E26" s="51">
        <v>0</v>
      </c>
      <c r="F26" s="51">
        <v>34.159999999999997</v>
      </c>
      <c r="G26" s="51">
        <v>41.77</v>
      </c>
      <c r="H26" s="51">
        <v>56.2224</v>
      </c>
      <c r="I26" s="51">
        <v>49.71</v>
      </c>
      <c r="J26" s="51">
        <v>0</v>
      </c>
      <c r="K26" s="51">
        <v>0</v>
      </c>
      <c r="L26" s="51">
        <v>41.36</v>
      </c>
      <c r="M26" s="51">
        <v>54</v>
      </c>
      <c r="N26" s="51">
        <v>44.7</v>
      </c>
      <c r="O26" s="132">
        <v>39.770000000000003</v>
      </c>
      <c r="P26" s="146">
        <f t="shared" si="6"/>
        <v>45.712036363636358</v>
      </c>
      <c r="R26" s="144"/>
      <c r="S26" s="144"/>
    </row>
    <row r="27" spans="1:23" s="44" customFormat="1" ht="30" customHeight="1">
      <c r="A27" s="35" t="s">
        <v>16</v>
      </c>
      <c r="B27" s="147">
        <v>24944.91</v>
      </c>
      <c r="C27" s="52">
        <v>25126</v>
      </c>
      <c r="D27" s="52">
        <v>23219</v>
      </c>
      <c r="E27" s="52">
        <v>0</v>
      </c>
      <c r="F27" s="52">
        <v>23450</v>
      </c>
      <c r="G27" s="52">
        <v>23177</v>
      </c>
      <c r="H27" s="52">
        <v>24530</v>
      </c>
      <c r="I27" s="52">
        <v>24080</v>
      </c>
      <c r="J27" s="52">
        <v>0</v>
      </c>
      <c r="K27" s="52">
        <v>0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24028.900909090913</v>
      </c>
      <c r="R27" s="144"/>
      <c r="S27" s="144"/>
    </row>
    <row r="28" spans="1:23" s="82" customFormat="1" ht="30" customHeight="1" thickBot="1">
      <c r="A28" s="36" t="s">
        <v>18</v>
      </c>
      <c r="B28" s="149">
        <v>13875.225</v>
      </c>
      <c r="C28" s="53">
        <v>14382</v>
      </c>
      <c r="D28" s="53">
        <v>12652</v>
      </c>
      <c r="E28" s="53">
        <v>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0</v>
      </c>
      <c r="K28" s="53">
        <v>0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13009.56590909091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26727</v>
      </c>
      <c r="C29" s="38">
        <f t="shared" ref="C29:O30" si="7">IF(C25=0," --- ",ROUND(12*(1/C25*C27),))</f>
        <v>29146</v>
      </c>
      <c r="D29" s="38">
        <f t="shared" si="7"/>
        <v>24186</v>
      </c>
      <c r="E29" s="38" t="str">
        <f t="shared" si="7"/>
        <v xml:space="preserve"> --- </v>
      </c>
      <c r="F29" s="38">
        <f t="shared" si="7"/>
        <v>25699</v>
      </c>
      <c r="G29" s="38">
        <f t="shared" si="7"/>
        <v>25586</v>
      </c>
      <c r="H29" s="38">
        <f t="shared" si="7"/>
        <v>24530</v>
      </c>
      <c r="I29" s="38">
        <f t="shared" si="7"/>
        <v>23783</v>
      </c>
      <c r="J29" s="38" t="str">
        <f t="shared" si="7"/>
        <v xml:space="preserve"> --- </v>
      </c>
      <c r="K29" s="38" t="str">
        <f t="shared" si="7"/>
        <v xml:space="preserve"> --- </v>
      </c>
      <c r="L29" s="38">
        <f t="shared" si="7"/>
        <v>25948</v>
      </c>
      <c r="M29" s="38">
        <f t="shared" si="7"/>
        <v>25469</v>
      </c>
      <c r="N29" s="38">
        <f t="shared" si="7"/>
        <v>24949</v>
      </c>
      <c r="O29" s="135">
        <f t="shared" si="7"/>
        <v>28652</v>
      </c>
      <c r="P29" s="136">
        <f>ROUND(SUM(B29:O29)/COUNTIF(B29:O29,"&gt;0"),)</f>
        <v>25880</v>
      </c>
    </row>
    <row r="30" spans="1:23" s="82" customFormat="1" ht="30" customHeight="1" thickBot="1">
      <c r="A30" s="37" t="s">
        <v>209</v>
      </c>
      <c r="B30" s="77">
        <f>IF(B26=0," --- ",ROUND(12*(1/B26*B28),))</f>
        <v>4269</v>
      </c>
      <c r="C30" s="77">
        <f t="shared" si="7"/>
        <v>3500</v>
      </c>
      <c r="D30" s="77">
        <f t="shared" si="7"/>
        <v>2874</v>
      </c>
      <c r="E30" s="77" t="str">
        <f t="shared" si="7"/>
        <v xml:space="preserve"> --- </v>
      </c>
      <c r="F30" s="77">
        <f t="shared" si="7"/>
        <v>4496</v>
      </c>
      <c r="G30" s="77">
        <f t="shared" si="7"/>
        <v>3383</v>
      </c>
      <c r="H30" s="77">
        <f t="shared" si="7"/>
        <v>2800</v>
      </c>
      <c r="I30" s="77">
        <f t="shared" si="7"/>
        <v>3207</v>
      </c>
      <c r="J30" s="77" t="str">
        <f t="shared" si="7"/>
        <v xml:space="preserve"> --- </v>
      </c>
      <c r="K30" s="77" t="str">
        <f t="shared" si="7"/>
        <v xml:space="preserve"> --- </v>
      </c>
      <c r="L30" s="77">
        <f t="shared" si="7"/>
        <v>3861</v>
      </c>
      <c r="M30" s="77">
        <f t="shared" si="7"/>
        <v>2756</v>
      </c>
      <c r="N30" s="77">
        <f t="shared" si="7"/>
        <v>3304</v>
      </c>
      <c r="O30" s="138">
        <f t="shared" si="7"/>
        <v>3983</v>
      </c>
      <c r="P30" s="136">
        <f>ROUND(SUM(B30:O30)/COUNTIF(B30:O30,"&gt;0"),)</f>
        <v>3494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30996</v>
      </c>
      <c r="C31" s="77">
        <f t="shared" si="8"/>
        <v>32646</v>
      </c>
      <c r="D31" s="77">
        <f t="shared" si="8"/>
        <v>27060</v>
      </c>
      <c r="E31" s="77" t="str">
        <f t="shared" si="8"/>
        <v xml:space="preserve"> --- </v>
      </c>
      <c r="F31" s="77">
        <f t="shared" si="8"/>
        <v>30195</v>
      </c>
      <c r="G31" s="77">
        <f t="shared" si="8"/>
        <v>28969</v>
      </c>
      <c r="H31" s="77">
        <f t="shared" si="8"/>
        <v>27330</v>
      </c>
      <c r="I31" s="77">
        <f t="shared" si="8"/>
        <v>26990</v>
      </c>
      <c r="J31" s="77" t="str">
        <f t="shared" si="8"/>
        <v xml:space="preserve"> --- </v>
      </c>
      <c r="K31" s="77" t="str">
        <f t="shared" si="8"/>
        <v xml:space="preserve"> --- </v>
      </c>
      <c r="L31" s="77">
        <f t="shared" si="8"/>
        <v>29809</v>
      </c>
      <c r="M31" s="77">
        <f t="shared" si="8"/>
        <v>28225</v>
      </c>
      <c r="N31" s="77">
        <f t="shared" si="8"/>
        <v>28253</v>
      </c>
      <c r="O31" s="138">
        <f t="shared" si="8"/>
        <v>32635</v>
      </c>
      <c r="P31" s="136">
        <f t="shared" si="8"/>
        <v>29374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-5.853126514784293</v>
      </c>
      <c r="C33" s="46">
        <f t="shared" ref="C33:P33" si="9">IF(OR(C15=" --- ",C23=" --- ")," --- ",C15/C23*100-100)</f>
        <v>-3.0020794892071478</v>
      </c>
      <c r="D33" s="46">
        <f t="shared" si="9"/>
        <v>-0.67299279897704878</v>
      </c>
      <c r="E33" s="46" t="str">
        <f t="shared" si="9"/>
        <v xml:space="preserve"> --- </v>
      </c>
      <c r="F33" s="46">
        <f t="shared" si="9"/>
        <v>-1.9473599224931348</v>
      </c>
      <c r="G33" s="46">
        <f t="shared" si="9"/>
        <v>-0.94422557223326464</v>
      </c>
      <c r="H33" s="46">
        <f t="shared" si="9"/>
        <v>-1.9033572130917236</v>
      </c>
      <c r="I33" s="46">
        <f t="shared" si="9"/>
        <v>-1.000544514021243</v>
      </c>
      <c r="J33" s="46" t="str">
        <f t="shared" si="9"/>
        <v xml:space="preserve"> --- </v>
      </c>
      <c r="K33" s="46" t="str">
        <f t="shared" si="9"/>
        <v xml:space="preserve"> --- </v>
      </c>
      <c r="L33" s="46">
        <f t="shared" si="9"/>
        <v>-6.0390312122564183E-2</v>
      </c>
      <c r="M33" s="46">
        <f t="shared" si="9"/>
        <v>-2.424080088391861</v>
      </c>
      <c r="N33" s="46">
        <f t="shared" si="9"/>
        <v>3.5367709213863066</v>
      </c>
      <c r="O33" s="154">
        <f t="shared" si="9"/>
        <v>-3.6362073411845586</v>
      </c>
      <c r="P33" s="155">
        <f t="shared" si="9"/>
        <v>-1.710061073609765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6.4911601496967251</v>
      </c>
      <c r="C34" s="158">
        <f t="shared" ref="C34:P34" si="10">IF(OR(C23=" --- ",C31=" --- ")," --- ",C23/C31*100-100)</f>
        <v>4.5855541260797708</v>
      </c>
      <c r="D34" s="158">
        <f t="shared" si="10"/>
        <v>9.8226164079822524</v>
      </c>
      <c r="E34" s="158" t="str">
        <f t="shared" si="10"/>
        <v xml:space="preserve"> --- </v>
      </c>
      <c r="F34" s="158">
        <f t="shared" si="10"/>
        <v>2.550091074681248</v>
      </c>
      <c r="G34" s="158">
        <f t="shared" si="10"/>
        <v>6.0202285201422114</v>
      </c>
      <c r="H34" s="158">
        <f t="shared" si="10"/>
        <v>4.1931942919868277</v>
      </c>
      <c r="I34" s="158">
        <f t="shared" si="10"/>
        <v>8.8699518340125962</v>
      </c>
      <c r="J34" s="158" t="str">
        <f t="shared" si="10"/>
        <v xml:space="preserve"> --- </v>
      </c>
      <c r="K34" s="158" t="str">
        <f t="shared" si="10"/>
        <v xml:space="preserve"> --- </v>
      </c>
      <c r="L34" s="158">
        <f t="shared" si="10"/>
        <v>5.5453051091952261</v>
      </c>
      <c r="M34" s="158">
        <f t="shared" si="10"/>
        <v>5.8175376439326953</v>
      </c>
      <c r="N34" s="158">
        <f t="shared" si="10"/>
        <v>4.6791491169079507</v>
      </c>
      <c r="O34" s="159">
        <f t="shared" si="10"/>
        <v>6.9373372146468455</v>
      </c>
      <c r="P34" s="160">
        <f t="shared" si="10"/>
        <v>5.9099884251378825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-1932</v>
      </c>
      <c r="C36" s="47">
        <f t="shared" ref="C36:P36" si="11">IF(OR(C15=" --- ",C23=" --- ")," --- ",C15-C23)</f>
        <v>-1025</v>
      </c>
      <c r="D36" s="47">
        <f t="shared" si="11"/>
        <v>-200</v>
      </c>
      <c r="E36" s="47" t="str">
        <f t="shared" si="11"/>
        <v xml:space="preserve"> --- </v>
      </c>
      <c r="F36" s="47">
        <f t="shared" si="11"/>
        <v>-603</v>
      </c>
      <c r="G36" s="47">
        <f t="shared" si="11"/>
        <v>-290</v>
      </c>
      <c r="H36" s="47">
        <f t="shared" si="11"/>
        <v>-542</v>
      </c>
      <c r="I36" s="47">
        <f t="shared" si="11"/>
        <v>-294</v>
      </c>
      <c r="J36" s="47" t="str">
        <f t="shared" si="11"/>
        <v xml:space="preserve"> --- </v>
      </c>
      <c r="K36" s="47" t="str">
        <f t="shared" si="11"/>
        <v xml:space="preserve"> --- </v>
      </c>
      <c r="L36" s="47">
        <f t="shared" si="11"/>
        <v>-19</v>
      </c>
      <c r="M36" s="47">
        <f t="shared" si="11"/>
        <v>-724</v>
      </c>
      <c r="N36" s="47">
        <f t="shared" si="11"/>
        <v>1046</v>
      </c>
      <c r="O36" s="163">
        <f t="shared" si="11"/>
        <v>-1269</v>
      </c>
      <c r="P36" s="164">
        <f t="shared" si="11"/>
        <v>-532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2012</v>
      </c>
      <c r="C37" s="166">
        <f t="shared" ref="C37:P37" si="12">IF(OR(C23=" --- ",C31=" --- ")," --- ",C23-C31)</f>
        <v>1497</v>
      </c>
      <c r="D37" s="166">
        <f t="shared" si="12"/>
        <v>2658</v>
      </c>
      <c r="E37" s="166" t="str">
        <f t="shared" si="12"/>
        <v xml:space="preserve"> --- </v>
      </c>
      <c r="F37" s="166">
        <f t="shared" si="12"/>
        <v>770</v>
      </c>
      <c r="G37" s="166">
        <f t="shared" si="12"/>
        <v>1744</v>
      </c>
      <c r="H37" s="166">
        <f t="shared" si="12"/>
        <v>1146</v>
      </c>
      <c r="I37" s="166">
        <f t="shared" si="12"/>
        <v>2394</v>
      </c>
      <c r="J37" s="166" t="str">
        <f t="shared" si="12"/>
        <v xml:space="preserve"> --- </v>
      </c>
      <c r="K37" s="166" t="str">
        <f t="shared" si="12"/>
        <v xml:space="preserve"> --- </v>
      </c>
      <c r="L37" s="166">
        <f t="shared" si="12"/>
        <v>1653</v>
      </c>
      <c r="M37" s="166">
        <f t="shared" si="12"/>
        <v>1642</v>
      </c>
      <c r="N37" s="166">
        <f t="shared" si="12"/>
        <v>1322</v>
      </c>
      <c r="O37" s="167">
        <f t="shared" si="12"/>
        <v>2264</v>
      </c>
      <c r="P37" s="168">
        <f t="shared" si="12"/>
        <v>1736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134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326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-2.6262161451485611</v>
      </c>
      <c r="D97" s="46">
        <f t="shared" si="13"/>
        <v>0</v>
      </c>
      <c r="E97" s="46" t="str">
        <f t="shared" si="13"/>
        <v xml:space="preserve"> --- </v>
      </c>
      <c r="F97" s="46">
        <f t="shared" si="13"/>
        <v>-1.3809941632014642</v>
      </c>
      <c r="G97" s="46">
        <f t="shared" si="13"/>
        <v>0.35004516711833844</v>
      </c>
      <c r="H97" s="46">
        <f t="shared" si="13"/>
        <v>-2.2002551020408134</v>
      </c>
      <c r="I97" s="46">
        <f t="shared" si="13"/>
        <v>-1.1368030314747557</v>
      </c>
      <c r="J97" s="46" t="str">
        <f t="shared" si="13"/>
        <v xml:space="preserve"> --- </v>
      </c>
      <c r="K97" s="46" t="str">
        <f t="shared" si="13"/>
        <v xml:space="preserve"> --- </v>
      </c>
      <c r="L97" s="46">
        <f t="shared" si="13"/>
        <v>-0.74123000146778395</v>
      </c>
      <c r="M97" s="46">
        <f t="shared" si="13"/>
        <v>-3.5058867501401636</v>
      </c>
      <c r="N97" s="46">
        <f t="shared" si="13"/>
        <v>3.2525607705243829</v>
      </c>
      <c r="O97" s="154">
        <f t="shared" si="13"/>
        <v>-2.6954267482052643</v>
      </c>
      <c r="P97" s="155">
        <f t="shared" si="13"/>
        <v>-1.0096171561221894</v>
      </c>
    </row>
    <row r="98" spans="1:16" ht="30" customHeight="1" thickBot="1">
      <c r="A98" s="152" t="s">
        <v>217</v>
      </c>
      <c r="B98" s="157">
        <f>IF(OR(B21=" --- ",B29=" --- ")," --- ",B21/B29*100-100)</f>
        <v>3.7639839862311391</v>
      </c>
      <c r="C98" s="158">
        <f t="shared" ref="C98:P98" si="14">IF(OR(C21=" --- ",C29=" --- ")," --- ",C21/C29*100-100)</f>
        <v>4.3848212447677071</v>
      </c>
      <c r="D98" s="158">
        <f t="shared" si="14"/>
        <v>9.0713635987761592</v>
      </c>
      <c r="E98" s="158" t="str">
        <f t="shared" si="14"/>
        <v xml:space="preserve"> --- </v>
      </c>
      <c r="F98" s="158">
        <f t="shared" si="14"/>
        <v>2.0000778240398347</v>
      </c>
      <c r="G98" s="158">
        <f t="shared" si="14"/>
        <v>3.8380364261705608</v>
      </c>
      <c r="H98" s="158">
        <f t="shared" si="14"/>
        <v>2.274765593151244</v>
      </c>
      <c r="I98" s="158">
        <f t="shared" si="14"/>
        <v>8.7415380734137784</v>
      </c>
      <c r="J98" s="158" t="str">
        <f t="shared" si="14"/>
        <v xml:space="preserve"> --- </v>
      </c>
      <c r="K98" s="158" t="str">
        <f t="shared" si="14"/>
        <v xml:space="preserve"> --- </v>
      </c>
      <c r="L98" s="158">
        <f t="shared" si="14"/>
        <v>5.0254354863573241</v>
      </c>
      <c r="M98" s="158">
        <f t="shared" si="14"/>
        <v>5.0492755899328614</v>
      </c>
      <c r="N98" s="158">
        <f t="shared" si="14"/>
        <v>4.8699346667200984</v>
      </c>
      <c r="O98" s="159">
        <f t="shared" si="14"/>
        <v>5.0118665363674495</v>
      </c>
      <c r="P98" s="160">
        <f t="shared" si="14"/>
        <v>4.8647604327666301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-799</v>
      </c>
      <c r="D100" s="47">
        <f t="shared" si="15"/>
        <v>0</v>
      </c>
      <c r="E100" s="47" t="str">
        <f t="shared" si="15"/>
        <v xml:space="preserve"> --- </v>
      </c>
      <c r="F100" s="47">
        <f t="shared" si="15"/>
        <v>-362</v>
      </c>
      <c r="G100" s="47">
        <f t="shared" si="15"/>
        <v>93</v>
      </c>
      <c r="H100" s="47">
        <f t="shared" si="15"/>
        <v>-552</v>
      </c>
      <c r="I100" s="47">
        <f t="shared" si="15"/>
        <v>-294</v>
      </c>
      <c r="J100" s="47" t="str">
        <f t="shared" si="15"/>
        <v xml:space="preserve"> --- </v>
      </c>
      <c r="K100" s="47" t="str">
        <f t="shared" si="15"/>
        <v xml:space="preserve"> --- </v>
      </c>
      <c r="L100" s="47">
        <f t="shared" si="15"/>
        <v>-202</v>
      </c>
      <c r="M100" s="47">
        <f t="shared" si="15"/>
        <v>-938</v>
      </c>
      <c r="N100" s="47">
        <f t="shared" si="15"/>
        <v>851</v>
      </c>
      <c r="O100" s="163">
        <f t="shared" si="15"/>
        <v>-811</v>
      </c>
      <c r="P100" s="164">
        <f t="shared" si="15"/>
        <v>-274</v>
      </c>
    </row>
    <row r="101" spans="1:16" ht="30" customHeight="1" thickBot="1">
      <c r="A101" s="161" t="s">
        <v>219</v>
      </c>
      <c r="B101" s="165">
        <f>IF(OR(B21=" --- ",B29=" --- ")," --- ",B21-B29)</f>
        <v>1006</v>
      </c>
      <c r="C101" s="166">
        <f t="shared" ref="C101:P101" si="16">IF(OR(C21=" --- ",C29=" --- ")," --- ",C21-C29)</f>
        <v>1278</v>
      </c>
      <c r="D101" s="166">
        <f t="shared" si="16"/>
        <v>2194</v>
      </c>
      <c r="E101" s="166" t="str">
        <f t="shared" si="16"/>
        <v xml:space="preserve"> --- </v>
      </c>
      <c r="F101" s="166">
        <f t="shared" si="16"/>
        <v>514</v>
      </c>
      <c r="G101" s="166">
        <f t="shared" si="16"/>
        <v>982</v>
      </c>
      <c r="H101" s="166">
        <f t="shared" si="16"/>
        <v>558</v>
      </c>
      <c r="I101" s="166">
        <f t="shared" si="16"/>
        <v>2079</v>
      </c>
      <c r="J101" s="166" t="str">
        <f t="shared" si="16"/>
        <v xml:space="preserve"> --- </v>
      </c>
      <c r="K101" s="166" t="str">
        <f t="shared" si="16"/>
        <v xml:space="preserve"> --- </v>
      </c>
      <c r="L101" s="166">
        <f t="shared" si="16"/>
        <v>1304</v>
      </c>
      <c r="M101" s="166">
        <f t="shared" si="16"/>
        <v>1286</v>
      </c>
      <c r="N101" s="166">
        <f t="shared" si="16"/>
        <v>1215</v>
      </c>
      <c r="O101" s="167">
        <f t="shared" si="16"/>
        <v>1436</v>
      </c>
      <c r="P101" s="168">
        <f t="shared" si="16"/>
        <v>1259</v>
      </c>
    </row>
    <row r="103" spans="1:16">
      <c r="P103" s="25" t="s">
        <v>325</v>
      </c>
    </row>
    <row r="147" spans="1:16" ht="13.5" thickBot="1">
      <c r="P147" s="25" t="s">
        <v>324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-36.625592417061611</v>
      </c>
      <c r="C150" s="46">
        <f t="shared" ref="C150:P150" si="17">IF(OR(C14=" --- ",C22=" --- ")," --- ",C14/C22*100-100)</f>
        <v>-6.0769023931164412</v>
      </c>
      <c r="D150" s="46">
        <f t="shared" si="17"/>
        <v>-5.9916117435590195</v>
      </c>
      <c r="E150" s="46" t="str">
        <f t="shared" si="17"/>
        <v xml:space="preserve"> --- </v>
      </c>
      <c r="F150" s="46">
        <f t="shared" si="17"/>
        <v>-5.0715488215488165</v>
      </c>
      <c r="G150" s="46">
        <f t="shared" si="17"/>
        <v>-9.2400482509047066</v>
      </c>
      <c r="H150" s="46">
        <f t="shared" si="17"/>
        <v>0.29515938606847669</v>
      </c>
      <c r="I150" s="46">
        <f t="shared" si="17"/>
        <v>0</v>
      </c>
      <c r="J150" s="46" t="str">
        <f t="shared" si="17"/>
        <v xml:space="preserve"> --- </v>
      </c>
      <c r="K150" s="46" t="str">
        <f t="shared" si="17"/>
        <v xml:space="preserve"> --- </v>
      </c>
      <c r="L150" s="46">
        <f t="shared" si="17"/>
        <v>4.3467933491686495</v>
      </c>
      <c r="M150" s="46">
        <f t="shared" si="17"/>
        <v>6.8766066838046243</v>
      </c>
      <c r="N150" s="46">
        <f t="shared" si="17"/>
        <v>5.716798592788038</v>
      </c>
      <c r="O150" s="154">
        <f t="shared" si="17"/>
        <v>-9.5198503429640482</v>
      </c>
      <c r="P150" s="155">
        <f t="shared" si="17"/>
        <v>-6.497104004029211</v>
      </c>
    </row>
    <row r="151" spans="1:16" ht="30" customHeight="1" thickBot="1">
      <c r="A151" s="152" t="s">
        <v>224</v>
      </c>
      <c r="B151" s="157">
        <f>IF(OR(B22=" --- ",B30=" --- ")," --- ",B22/B30*100-100)</f>
        <v>23.565237760599672</v>
      </c>
      <c r="C151" s="158">
        <f t="shared" ref="C151:P151" si="18">IF(OR(C22=" --- ",C30=" --- ")," --- ",C22/C30*100-100)</f>
        <v>6.2571428571428527</v>
      </c>
      <c r="D151" s="158">
        <f t="shared" si="18"/>
        <v>16.144745998608201</v>
      </c>
      <c r="E151" s="158" t="str">
        <f t="shared" si="18"/>
        <v xml:space="preserve"> --- </v>
      </c>
      <c r="F151" s="158">
        <f t="shared" si="18"/>
        <v>5.693950177935946</v>
      </c>
      <c r="G151" s="158">
        <f t="shared" si="18"/>
        <v>22.524386639077747</v>
      </c>
      <c r="H151" s="158">
        <f t="shared" si="18"/>
        <v>21</v>
      </c>
      <c r="I151" s="158">
        <f t="shared" si="18"/>
        <v>9.822263797942</v>
      </c>
      <c r="J151" s="158" t="str">
        <f t="shared" si="18"/>
        <v xml:space="preserve"> --- </v>
      </c>
      <c r="K151" s="158" t="str">
        <f t="shared" si="18"/>
        <v xml:space="preserve"> --- </v>
      </c>
      <c r="L151" s="158">
        <f t="shared" si="18"/>
        <v>9.0391090391090501</v>
      </c>
      <c r="M151" s="158">
        <f t="shared" si="18"/>
        <v>12.917271407837447</v>
      </c>
      <c r="N151" s="158">
        <f t="shared" si="18"/>
        <v>3.2384987893462522</v>
      </c>
      <c r="O151" s="159">
        <f t="shared" si="18"/>
        <v>20.788350489580722</v>
      </c>
      <c r="P151" s="160">
        <f t="shared" si="18"/>
        <v>13.651974813966802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-1932</v>
      </c>
      <c r="C153" s="47">
        <f t="shared" ref="C153:P153" si="19">IF(OR(C14=" --- ",C22=" --- ")," --- ",C14-C22)</f>
        <v>-226</v>
      </c>
      <c r="D153" s="47">
        <f t="shared" si="19"/>
        <v>-200</v>
      </c>
      <c r="E153" s="47" t="str">
        <f t="shared" si="19"/>
        <v xml:space="preserve"> --- </v>
      </c>
      <c r="F153" s="47">
        <f t="shared" si="19"/>
        <v>-241</v>
      </c>
      <c r="G153" s="47">
        <f t="shared" si="19"/>
        <v>-383</v>
      </c>
      <c r="H153" s="47">
        <f t="shared" si="19"/>
        <v>10</v>
      </c>
      <c r="I153" s="47">
        <f t="shared" si="19"/>
        <v>0</v>
      </c>
      <c r="J153" s="47" t="str">
        <f t="shared" si="19"/>
        <v xml:space="preserve"> --- </v>
      </c>
      <c r="K153" s="47" t="str">
        <f t="shared" si="19"/>
        <v xml:space="preserve"> --- </v>
      </c>
      <c r="L153" s="47">
        <f t="shared" si="19"/>
        <v>183</v>
      </c>
      <c r="M153" s="47">
        <f t="shared" si="19"/>
        <v>214</v>
      </c>
      <c r="N153" s="47">
        <f t="shared" si="19"/>
        <v>195</v>
      </c>
      <c r="O153" s="163">
        <f t="shared" si="19"/>
        <v>-458</v>
      </c>
      <c r="P153" s="164">
        <f t="shared" si="19"/>
        <v>-258</v>
      </c>
    </row>
    <row r="154" spans="1:16" ht="30" customHeight="1" thickBot="1">
      <c r="A154" s="161" t="s">
        <v>226</v>
      </c>
      <c r="B154" s="165">
        <f>IF(OR(B22=" --- ",B30=" --- ")," --- ",B22-B30)</f>
        <v>1006</v>
      </c>
      <c r="C154" s="166">
        <f t="shared" ref="C154:P154" si="20">IF(OR(C22=" --- ",C30=" --- ")," --- ",C22-C30)</f>
        <v>219</v>
      </c>
      <c r="D154" s="166">
        <f t="shared" si="20"/>
        <v>464</v>
      </c>
      <c r="E154" s="166" t="str">
        <f t="shared" si="20"/>
        <v xml:space="preserve"> --- </v>
      </c>
      <c r="F154" s="166">
        <f t="shared" si="20"/>
        <v>256</v>
      </c>
      <c r="G154" s="166">
        <f t="shared" si="20"/>
        <v>762</v>
      </c>
      <c r="H154" s="166">
        <f t="shared" si="20"/>
        <v>588</v>
      </c>
      <c r="I154" s="166">
        <f t="shared" si="20"/>
        <v>315</v>
      </c>
      <c r="J154" s="166" t="str">
        <f t="shared" si="20"/>
        <v xml:space="preserve"> --- </v>
      </c>
      <c r="K154" s="166" t="str">
        <f t="shared" si="20"/>
        <v xml:space="preserve"> --- </v>
      </c>
      <c r="L154" s="166">
        <f t="shared" si="20"/>
        <v>349</v>
      </c>
      <c r="M154" s="166">
        <f t="shared" si="20"/>
        <v>356</v>
      </c>
      <c r="N154" s="166">
        <f t="shared" si="20"/>
        <v>107</v>
      </c>
      <c r="O154" s="167">
        <f t="shared" si="20"/>
        <v>828</v>
      </c>
      <c r="P154" s="168">
        <f t="shared" si="20"/>
        <v>477</v>
      </c>
    </row>
    <row r="156" spans="1:16">
      <c r="P156" s="25" t="s">
        <v>323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79" priority="9" stopIfTrue="1">
      <formula>B9&gt;B17</formula>
    </cfRule>
    <cfRule type="expression" dxfId="78" priority="10" stopIfTrue="1">
      <formula>B9&lt;B17</formula>
    </cfRule>
  </conditionalFormatting>
  <conditionalFormatting sqref="C9:E9">
    <cfRule type="expression" dxfId="77" priority="7" stopIfTrue="1">
      <formula>C9&gt;C17</formula>
    </cfRule>
    <cfRule type="expression" dxfId="76" priority="8" stopIfTrue="1">
      <formula>C9&lt;C17</formula>
    </cfRule>
  </conditionalFormatting>
  <conditionalFormatting sqref="B10">
    <cfRule type="expression" dxfId="75" priority="5" stopIfTrue="1">
      <formula>B10&gt;B18</formula>
    </cfRule>
    <cfRule type="expression" dxfId="74" priority="6" stopIfTrue="1">
      <formula>B10&lt;B18</formula>
    </cfRule>
  </conditionalFormatting>
  <conditionalFormatting sqref="C9:O9">
    <cfRule type="expression" dxfId="73" priority="3" stopIfTrue="1">
      <formula>C9&gt;C17</formula>
    </cfRule>
    <cfRule type="expression" dxfId="72" priority="4" stopIfTrue="1">
      <formula>C9&lt;C17</formula>
    </cfRule>
  </conditionalFormatting>
  <conditionalFormatting sqref="C10:O10">
    <cfRule type="expression" dxfId="71" priority="1" stopIfTrue="1">
      <formula>C10&gt;C18</formula>
    </cfRule>
    <cfRule type="expression" dxfId="7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4" t="s">
        <v>61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103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12.8</v>
      </c>
      <c r="C9" s="50">
        <v>12.6875</v>
      </c>
      <c r="D9" s="50">
        <v>12.43</v>
      </c>
      <c r="E9" s="50">
        <v>13.14</v>
      </c>
      <c r="F9" s="50">
        <v>0</v>
      </c>
      <c r="G9" s="50">
        <v>12.41</v>
      </c>
      <c r="H9" s="50">
        <v>0</v>
      </c>
      <c r="I9" s="50">
        <v>12.41</v>
      </c>
      <c r="J9" s="50">
        <v>10.99</v>
      </c>
      <c r="K9" s="50">
        <v>12.805</v>
      </c>
      <c r="L9" s="50">
        <v>12.839795483596081</v>
      </c>
      <c r="M9" s="50">
        <v>12.62</v>
      </c>
      <c r="N9" s="50">
        <v>13.6</v>
      </c>
      <c r="O9" s="131">
        <v>12.54</v>
      </c>
      <c r="P9" s="63">
        <f t="shared" ref="P9:P12" si="0">SUM(B9:O9)/COUNTIF(B9:O9,"&gt;0")</f>
        <v>12.606024623633004</v>
      </c>
    </row>
    <row r="10" spans="1:33" s="34" customFormat="1" ht="30" customHeight="1">
      <c r="A10" s="33" t="s">
        <v>17</v>
      </c>
      <c r="B10" s="74">
        <v>35</v>
      </c>
      <c r="C10" s="51">
        <v>50.296200000000006</v>
      </c>
      <c r="D10" s="51">
        <v>53.4251</v>
      </c>
      <c r="E10" s="51">
        <v>42</v>
      </c>
      <c r="F10" s="51">
        <v>0</v>
      </c>
      <c r="G10" s="51">
        <v>41.77</v>
      </c>
      <c r="H10" s="51">
        <v>0</v>
      </c>
      <c r="I10" s="51">
        <v>40</v>
      </c>
      <c r="J10" s="51">
        <v>52</v>
      </c>
      <c r="K10" s="51">
        <v>43.29</v>
      </c>
      <c r="L10" s="51">
        <v>48.58</v>
      </c>
      <c r="M10" s="51">
        <v>54</v>
      </c>
      <c r="N10" s="51">
        <v>50</v>
      </c>
      <c r="O10" s="132">
        <v>39.770000000000003</v>
      </c>
      <c r="P10" s="56">
        <f t="shared" si="0"/>
        <v>45.844275000000003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0</v>
      </c>
      <c r="G11" s="52">
        <v>24150</v>
      </c>
      <c r="H11" s="52">
        <v>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24862.524944441251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0</v>
      </c>
      <c r="G12" s="53">
        <v>13096</v>
      </c>
      <c r="H12" s="53">
        <v>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14557.447358453055</v>
      </c>
    </row>
    <row r="13" spans="1:33" s="44" customFormat="1" ht="30" customHeight="1" thickBot="1">
      <c r="A13" s="37" t="s">
        <v>208</v>
      </c>
      <c r="B13" s="38">
        <f>IF(B9=0," --- ",ROUND(12*(1/B9*B11),))</f>
        <v>24266</v>
      </c>
      <c r="C13" s="38">
        <f t="shared" ref="C13:O14" si="1">IF(C9=0," --- ",ROUND(12*(1/C9*C11),))</f>
        <v>24518</v>
      </c>
      <c r="D13" s="38">
        <f t="shared" si="1"/>
        <v>23345</v>
      </c>
      <c r="E13" s="38">
        <f t="shared" si="1"/>
        <v>23242</v>
      </c>
      <c r="F13" s="38" t="str">
        <f t="shared" si="1"/>
        <v xml:space="preserve"> --- </v>
      </c>
      <c r="G13" s="38">
        <f t="shared" si="1"/>
        <v>23352</v>
      </c>
      <c r="H13" s="38" t="str">
        <f t="shared" si="1"/>
        <v xml:space="preserve"> --- </v>
      </c>
      <c r="I13" s="38">
        <f t="shared" si="1"/>
        <v>23570</v>
      </c>
      <c r="J13" s="38">
        <f t="shared" si="1"/>
        <v>26816</v>
      </c>
      <c r="K13" s="38">
        <f>IF(K9=0," --- ",ROUND(12*(1/K9*K11)+Q38,))</f>
        <v>23322</v>
      </c>
      <c r="L13" s="38">
        <f t="shared" si="1"/>
        <v>23317</v>
      </c>
      <c r="M13" s="38">
        <f t="shared" si="1"/>
        <v>23566</v>
      </c>
      <c r="N13" s="38">
        <f t="shared" si="1"/>
        <v>20659</v>
      </c>
      <c r="O13" s="135">
        <f t="shared" si="1"/>
        <v>24841</v>
      </c>
      <c r="P13" s="136">
        <f>ROUND(SUM(B13:O13)/COUNTIF(B13:O13,"&gt;0"),)</f>
        <v>23735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5254</v>
      </c>
      <c r="C14" s="77">
        <f t="shared" si="1"/>
        <v>3493</v>
      </c>
      <c r="D14" s="77">
        <f t="shared" si="1"/>
        <v>3173</v>
      </c>
      <c r="E14" s="77">
        <f t="shared" si="1"/>
        <v>3934</v>
      </c>
      <c r="F14" s="77" t="str">
        <f t="shared" si="1"/>
        <v xml:space="preserve"> --- </v>
      </c>
      <c r="G14" s="77">
        <f t="shared" si="1"/>
        <v>3762</v>
      </c>
      <c r="H14" s="77" t="str">
        <f t="shared" si="1"/>
        <v xml:space="preserve"> --- </v>
      </c>
      <c r="I14" s="77">
        <f t="shared" si="1"/>
        <v>4377</v>
      </c>
      <c r="J14" s="77">
        <f t="shared" si="1"/>
        <v>3542</v>
      </c>
      <c r="K14" s="77">
        <f t="shared" si="1"/>
        <v>3861</v>
      </c>
      <c r="L14" s="77">
        <f t="shared" si="1"/>
        <v>3815</v>
      </c>
      <c r="M14" s="77">
        <f t="shared" si="1"/>
        <v>3326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3875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29520</v>
      </c>
      <c r="C15" s="77">
        <f t="shared" ref="C15:P15" si="2">IF(C9=0," --- ",C13+C14)</f>
        <v>28011</v>
      </c>
      <c r="D15" s="77">
        <f t="shared" si="2"/>
        <v>26518</v>
      </c>
      <c r="E15" s="77">
        <f t="shared" si="2"/>
        <v>27176</v>
      </c>
      <c r="F15" s="77" t="str">
        <f t="shared" si="2"/>
        <v xml:space="preserve"> --- </v>
      </c>
      <c r="G15" s="77">
        <f t="shared" si="2"/>
        <v>27114</v>
      </c>
      <c r="H15" s="77" t="str">
        <f t="shared" si="2"/>
        <v xml:space="preserve"> --- </v>
      </c>
      <c r="I15" s="77">
        <f t="shared" si="2"/>
        <v>27947</v>
      </c>
      <c r="J15" s="77">
        <f t="shared" si="2"/>
        <v>30358</v>
      </c>
      <c r="K15" s="77">
        <f t="shared" si="2"/>
        <v>27183</v>
      </c>
      <c r="L15" s="77">
        <f t="shared" si="2"/>
        <v>27132</v>
      </c>
      <c r="M15" s="77">
        <f t="shared" si="2"/>
        <v>26892</v>
      </c>
      <c r="N15" s="77">
        <f t="shared" si="2"/>
        <v>24265</v>
      </c>
      <c r="O15" s="138">
        <f t="shared" si="2"/>
        <v>29194</v>
      </c>
      <c r="P15" s="136">
        <f t="shared" si="2"/>
        <v>27610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12.65</v>
      </c>
      <c r="C17" s="50">
        <v>13.239130434782608</v>
      </c>
      <c r="D17" s="50">
        <v>12.43</v>
      </c>
      <c r="E17" s="50">
        <v>13.14</v>
      </c>
      <c r="F17" s="50">
        <v>0</v>
      </c>
      <c r="G17" s="50">
        <v>12.41</v>
      </c>
      <c r="H17" s="50">
        <v>0</v>
      </c>
      <c r="I17" s="50">
        <v>12.41</v>
      </c>
      <c r="J17" s="50">
        <v>10.99</v>
      </c>
      <c r="K17" s="50">
        <v>12.805</v>
      </c>
      <c r="L17" s="50">
        <v>12.802031914893618</v>
      </c>
      <c r="M17" s="50">
        <v>12.62</v>
      </c>
      <c r="N17" s="50">
        <v>13.05</v>
      </c>
      <c r="O17" s="131">
        <v>12.54</v>
      </c>
      <c r="P17" s="143">
        <f t="shared" ref="P17:P20" si="3">SUM(B17:O17)/COUNTIF(B17:O17,"&gt;0")</f>
        <v>12.590513529139685</v>
      </c>
      <c r="R17" s="144"/>
      <c r="S17" s="144"/>
    </row>
    <row r="18" spans="1:23" s="34" customFormat="1" ht="30" customHeight="1">
      <c r="A18" s="33" t="s">
        <v>17</v>
      </c>
      <c r="B18" s="145">
        <v>38.200000000000003</v>
      </c>
      <c r="C18" s="51">
        <v>50.296200000000006</v>
      </c>
      <c r="D18" s="51">
        <v>53.4251</v>
      </c>
      <c r="E18" s="51">
        <v>42</v>
      </c>
      <c r="F18" s="51">
        <v>0</v>
      </c>
      <c r="G18" s="51">
        <v>41.77</v>
      </c>
      <c r="H18" s="51">
        <v>0</v>
      </c>
      <c r="I18" s="51">
        <v>40</v>
      </c>
      <c r="J18" s="51">
        <v>52</v>
      </c>
      <c r="K18" s="51">
        <v>43.29</v>
      </c>
      <c r="L18" s="51">
        <v>47.63</v>
      </c>
      <c r="M18" s="51">
        <v>54</v>
      </c>
      <c r="N18" s="51">
        <v>52</v>
      </c>
      <c r="O18" s="132">
        <v>39.770000000000003</v>
      </c>
      <c r="P18" s="146">
        <f t="shared" si="3"/>
        <v>46.198441666666668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0</v>
      </c>
      <c r="G19" s="52">
        <v>24066</v>
      </c>
      <c r="H19" s="52">
        <v>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25145.5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0</v>
      </c>
      <c r="G20" s="53">
        <v>14429</v>
      </c>
      <c r="H20" s="53">
        <v>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15074.166666666666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24554</v>
      </c>
      <c r="C21" s="38">
        <f t="shared" ref="C21:O22" si="4">IF(C17=0," --- ",ROUND(12*(1/C17*C19),))</f>
        <v>24129</v>
      </c>
      <c r="D21" s="38">
        <f t="shared" si="4"/>
        <v>23345</v>
      </c>
      <c r="E21" s="38">
        <f t="shared" si="4"/>
        <v>23333</v>
      </c>
      <c r="F21" s="38" t="str">
        <f t="shared" si="4"/>
        <v xml:space="preserve"> --- </v>
      </c>
      <c r="G21" s="38">
        <f t="shared" si="4"/>
        <v>23271</v>
      </c>
      <c r="H21" s="38" t="str">
        <f t="shared" si="4"/>
        <v xml:space="preserve"> --- </v>
      </c>
      <c r="I21" s="38">
        <f t="shared" si="4"/>
        <v>24174</v>
      </c>
      <c r="J21" s="38">
        <f t="shared" si="4"/>
        <v>27147</v>
      </c>
      <c r="K21" s="38">
        <f t="shared" si="4"/>
        <v>23437</v>
      </c>
      <c r="L21" s="38">
        <f t="shared" si="4"/>
        <v>23608</v>
      </c>
      <c r="M21" s="38">
        <f t="shared" si="4"/>
        <v>24423</v>
      </c>
      <c r="N21" s="38">
        <f t="shared" si="4"/>
        <v>21793</v>
      </c>
      <c r="O21" s="135">
        <f t="shared" si="4"/>
        <v>24881</v>
      </c>
      <c r="P21" s="136">
        <f>ROUND(SUM(B21:O21)/COUNTIF(B21:O21,"&gt;0"),)</f>
        <v>24008</v>
      </c>
    </row>
    <row r="22" spans="1:23" s="82" customFormat="1" ht="30" customHeight="1" thickBot="1">
      <c r="A22" s="37" t="s">
        <v>209</v>
      </c>
      <c r="B22" s="77">
        <f>IF(B18=0," --- ",ROUND(12*(1/B18*B20),))</f>
        <v>5385</v>
      </c>
      <c r="C22" s="77">
        <f t="shared" si="4"/>
        <v>3719</v>
      </c>
      <c r="D22" s="77">
        <f t="shared" si="4"/>
        <v>3375</v>
      </c>
      <c r="E22" s="77">
        <f t="shared" si="4"/>
        <v>4371</v>
      </c>
      <c r="F22" s="77" t="str">
        <f t="shared" si="4"/>
        <v xml:space="preserve"> --- </v>
      </c>
      <c r="G22" s="77">
        <f t="shared" si="4"/>
        <v>4145</v>
      </c>
      <c r="H22" s="77" t="str">
        <f t="shared" si="4"/>
        <v xml:space="preserve"> --- </v>
      </c>
      <c r="I22" s="77">
        <f t="shared" si="4"/>
        <v>4377</v>
      </c>
      <c r="J22" s="77">
        <f t="shared" si="4"/>
        <v>3733</v>
      </c>
      <c r="K22" s="77">
        <f t="shared" si="4"/>
        <v>3950</v>
      </c>
      <c r="L22" s="77">
        <f t="shared" si="4"/>
        <v>3656</v>
      </c>
      <c r="M22" s="77">
        <f t="shared" si="4"/>
        <v>3112</v>
      </c>
      <c r="N22" s="77">
        <f t="shared" si="4"/>
        <v>3215</v>
      </c>
      <c r="O22" s="138">
        <f t="shared" si="4"/>
        <v>4811</v>
      </c>
      <c r="P22" s="136">
        <f>ROUND(SUM(B22:O22)/COUNTIF(B22:O22,"&gt;0"),)</f>
        <v>3987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29939</v>
      </c>
      <c r="C23" s="77">
        <f t="shared" si="5"/>
        <v>27848</v>
      </c>
      <c r="D23" s="77">
        <f t="shared" si="5"/>
        <v>26720</v>
      </c>
      <c r="E23" s="77">
        <f t="shared" si="5"/>
        <v>27704</v>
      </c>
      <c r="F23" s="77" t="str">
        <f t="shared" si="5"/>
        <v xml:space="preserve"> --- </v>
      </c>
      <c r="G23" s="77">
        <f t="shared" si="5"/>
        <v>27416</v>
      </c>
      <c r="H23" s="77" t="str">
        <f t="shared" si="5"/>
        <v xml:space="preserve"> --- </v>
      </c>
      <c r="I23" s="77">
        <f t="shared" si="5"/>
        <v>28551</v>
      </c>
      <c r="J23" s="77">
        <f t="shared" si="5"/>
        <v>30880</v>
      </c>
      <c r="K23" s="77">
        <f t="shared" si="5"/>
        <v>27387</v>
      </c>
      <c r="L23" s="77">
        <f t="shared" si="5"/>
        <v>27264</v>
      </c>
      <c r="M23" s="77">
        <f t="shared" si="5"/>
        <v>27535</v>
      </c>
      <c r="N23" s="77">
        <f t="shared" si="5"/>
        <v>25008</v>
      </c>
      <c r="O23" s="138">
        <f t="shared" si="5"/>
        <v>29692</v>
      </c>
      <c r="P23" s="136">
        <f t="shared" si="5"/>
        <v>27995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12.65</v>
      </c>
      <c r="C25" s="50">
        <v>13.043478260869565</v>
      </c>
      <c r="D25" s="50">
        <v>13.15</v>
      </c>
      <c r="E25" s="50">
        <v>13.14</v>
      </c>
      <c r="F25" s="50">
        <v>0</v>
      </c>
      <c r="G25" s="50">
        <v>12.41</v>
      </c>
      <c r="H25" s="50">
        <v>0</v>
      </c>
      <c r="I25" s="50">
        <v>12.41</v>
      </c>
      <c r="J25" s="50">
        <v>10.99</v>
      </c>
      <c r="K25" s="50">
        <v>12.805</v>
      </c>
      <c r="L25" s="50">
        <v>12.802031914893618</v>
      </c>
      <c r="M25" s="50">
        <v>12.62</v>
      </c>
      <c r="N25" s="50">
        <v>12.6</v>
      </c>
      <c r="O25" s="131">
        <v>12.54</v>
      </c>
      <c r="P25" s="143">
        <f t="shared" ref="P25:P28" si="6">SUM(B25:O25)/COUNTIF(B25:O25,"&gt;0")</f>
        <v>12.596709181313599</v>
      </c>
      <c r="R25" s="144"/>
      <c r="S25" s="144"/>
    </row>
    <row r="26" spans="1:23" s="34" customFormat="1" ht="30" customHeight="1">
      <c r="A26" s="33" t="s">
        <v>17</v>
      </c>
      <c r="B26" s="145">
        <v>38.200000000000003</v>
      </c>
      <c r="C26" s="51">
        <v>49.31</v>
      </c>
      <c r="D26" s="51">
        <v>52.83</v>
      </c>
      <c r="E26" s="51">
        <v>44</v>
      </c>
      <c r="F26" s="51">
        <v>0</v>
      </c>
      <c r="G26" s="51">
        <v>41.77</v>
      </c>
      <c r="H26" s="51">
        <v>0</v>
      </c>
      <c r="I26" s="51">
        <v>40</v>
      </c>
      <c r="J26" s="51">
        <v>52</v>
      </c>
      <c r="K26" s="51">
        <v>40.840000000000003</v>
      </c>
      <c r="L26" s="51">
        <v>47.63</v>
      </c>
      <c r="M26" s="51">
        <v>54</v>
      </c>
      <c r="N26" s="51">
        <v>47.2</v>
      </c>
      <c r="O26" s="132">
        <v>39.770000000000003</v>
      </c>
      <c r="P26" s="146">
        <f t="shared" si="6"/>
        <v>45.62916666666667</v>
      </c>
      <c r="R26" s="144"/>
      <c r="S26" s="144"/>
    </row>
    <row r="27" spans="1:23" s="44" customFormat="1" ht="30" customHeight="1">
      <c r="A27" s="35" t="s">
        <v>16</v>
      </c>
      <c r="B27" s="147">
        <v>24246.574499999999</v>
      </c>
      <c r="C27" s="52">
        <v>25126</v>
      </c>
      <c r="D27" s="52">
        <v>23219</v>
      </c>
      <c r="E27" s="52">
        <v>24620</v>
      </c>
      <c r="F27" s="52">
        <v>0</v>
      </c>
      <c r="G27" s="52">
        <v>23177</v>
      </c>
      <c r="H27" s="52">
        <v>0</v>
      </c>
      <c r="I27" s="52">
        <v>24080</v>
      </c>
      <c r="J27" s="52">
        <v>24039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24009.714541666664</v>
      </c>
      <c r="R27" s="144"/>
      <c r="S27" s="144"/>
    </row>
    <row r="28" spans="1:23" s="82" customFormat="1" ht="30" customHeight="1" thickBot="1">
      <c r="A28" s="36" t="s">
        <v>18</v>
      </c>
      <c r="B28" s="149">
        <v>13412.717499999999</v>
      </c>
      <c r="C28" s="53">
        <v>14382</v>
      </c>
      <c r="D28" s="53">
        <v>12652</v>
      </c>
      <c r="E28" s="53">
        <v>12880</v>
      </c>
      <c r="F28" s="53">
        <v>0</v>
      </c>
      <c r="G28" s="53">
        <v>11776</v>
      </c>
      <c r="H28" s="53">
        <v>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12972.809791666667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23001</v>
      </c>
      <c r="C29" s="38">
        <f t="shared" ref="C29:O30" si="7">IF(C25=0," --- ",ROUND(12*(1/C25*C27),))</f>
        <v>23116</v>
      </c>
      <c r="D29" s="38">
        <f t="shared" si="7"/>
        <v>21188</v>
      </c>
      <c r="E29" s="38">
        <f t="shared" si="7"/>
        <v>22484</v>
      </c>
      <c r="F29" s="38" t="str">
        <f t="shared" si="7"/>
        <v xml:space="preserve"> --- </v>
      </c>
      <c r="G29" s="38">
        <f t="shared" si="7"/>
        <v>22411</v>
      </c>
      <c r="H29" s="38" t="str">
        <f t="shared" si="7"/>
        <v xml:space="preserve"> --- </v>
      </c>
      <c r="I29" s="38">
        <f t="shared" si="7"/>
        <v>23284</v>
      </c>
      <c r="J29" s="38">
        <f t="shared" si="7"/>
        <v>26248</v>
      </c>
      <c r="K29" s="38">
        <f t="shared" si="7"/>
        <v>22321</v>
      </c>
      <c r="L29" s="38">
        <f t="shared" si="7"/>
        <v>22479</v>
      </c>
      <c r="M29" s="38">
        <f t="shared" si="7"/>
        <v>23249</v>
      </c>
      <c r="N29" s="38">
        <f t="shared" si="7"/>
        <v>21524</v>
      </c>
      <c r="O29" s="135">
        <f t="shared" si="7"/>
        <v>23694</v>
      </c>
      <c r="P29" s="136">
        <f>ROUND(SUM(B29:O29)/COUNTIF(B29:O29,"&gt;0"),)</f>
        <v>22917</v>
      </c>
    </row>
    <row r="30" spans="1:23" s="82" customFormat="1" ht="30" customHeight="1" thickBot="1">
      <c r="A30" s="37" t="s">
        <v>209</v>
      </c>
      <c r="B30" s="77">
        <f>IF(B26=0," --- ",ROUND(12*(1/B26*B28),))</f>
        <v>4213</v>
      </c>
      <c r="C30" s="77">
        <f t="shared" si="7"/>
        <v>3500</v>
      </c>
      <c r="D30" s="77">
        <f t="shared" si="7"/>
        <v>2874</v>
      </c>
      <c r="E30" s="77">
        <f t="shared" si="7"/>
        <v>3513</v>
      </c>
      <c r="F30" s="77" t="str">
        <f t="shared" si="7"/>
        <v xml:space="preserve"> --- </v>
      </c>
      <c r="G30" s="77">
        <f t="shared" si="7"/>
        <v>3383</v>
      </c>
      <c r="H30" s="77" t="str">
        <f t="shared" si="7"/>
        <v xml:space="preserve"> --- </v>
      </c>
      <c r="I30" s="77">
        <f t="shared" si="7"/>
        <v>3986</v>
      </c>
      <c r="J30" s="77">
        <f t="shared" si="7"/>
        <v>3050</v>
      </c>
      <c r="K30" s="77">
        <f t="shared" si="7"/>
        <v>3777</v>
      </c>
      <c r="L30" s="77">
        <f t="shared" si="7"/>
        <v>3352</v>
      </c>
      <c r="M30" s="77">
        <f t="shared" si="7"/>
        <v>2756</v>
      </c>
      <c r="N30" s="77">
        <f t="shared" si="7"/>
        <v>3129</v>
      </c>
      <c r="O30" s="138">
        <f t="shared" si="7"/>
        <v>3983</v>
      </c>
      <c r="P30" s="136">
        <f>ROUND(SUM(B30:O30)/COUNTIF(B30:O30,"&gt;0"),)</f>
        <v>3460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27214</v>
      </c>
      <c r="C31" s="77">
        <f t="shared" si="8"/>
        <v>26616</v>
      </c>
      <c r="D31" s="77">
        <f t="shared" si="8"/>
        <v>24062</v>
      </c>
      <c r="E31" s="77">
        <f t="shared" si="8"/>
        <v>25997</v>
      </c>
      <c r="F31" s="77" t="str">
        <f t="shared" si="8"/>
        <v xml:space="preserve"> --- </v>
      </c>
      <c r="G31" s="77">
        <f t="shared" si="8"/>
        <v>25794</v>
      </c>
      <c r="H31" s="77" t="str">
        <f t="shared" si="8"/>
        <v xml:space="preserve"> --- </v>
      </c>
      <c r="I31" s="77">
        <f t="shared" si="8"/>
        <v>27270</v>
      </c>
      <c r="J31" s="77">
        <f t="shared" si="8"/>
        <v>29298</v>
      </c>
      <c r="K31" s="77">
        <f t="shared" si="8"/>
        <v>26098</v>
      </c>
      <c r="L31" s="77">
        <f t="shared" si="8"/>
        <v>25831</v>
      </c>
      <c r="M31" s="77">
        <f t="shared" si="8"/>
        <v>26005</v>
      </c>
      <c r="N31" s="77">
        <f t="shared" si="8"/>
        <v>24653</v>
      </c>
      <c r="O31" s="138">
        <f t="shared" si="8"/>
        <v>27677</v>
      </c>
      <c r="P31" s="136">
        <f t="shared" si="8"/>
        <v>26377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-1.3995123417615787</v>
      </c>
      <c r="C33" s="46">
        <f t="shared" ref="C33:P33" si="9">IF(OR(C15=" --- ",C23=" --- ")," --- ",C15/C23*100-100)</f>
        <v>0.58532031025566766</v>
      </c>
      <c r="D33" s="46">
        <f t="shared" si="9"/>
        <v>-0.75598802395208509</v>
      </c>
      <c r="E33" s="46">
        <f t="shared" si="9"/>
        <v>-1.9058619693906991</v>
      </c>
      <c r="F33" s="46" t="str">
        <f t="shared" si="9"/>
        <v xml:space="preserve"> --- </v>
      </c>
      <c r="G33" s="46">
        <f t="shared" si="9"/>
        <v>-1.1015465421651527</v>
      </c>
      <c r="H33" s="46" t="str">
        <f t="shared" si="9"/>
        <v xml:space="preserve"> --- </v>
      </c>
      <c r="I33" s="46">
        <f t="shared" si="9"/>
        <v>-2.1155125915029203</v>
      </c>
      <c r="J33" s="46">
        <f t="shared" si="9"/>
        <v>-1.6904145077720187</v>
      </c>
      <c r="K33" s="46">
        <f t="shared" si="9"/>
        <v>-0.74487895716946184</v>
      </c>
      <c r="L33" s="46">
        <f t="shared" si="9"/>
        <v>-0.48415492957745698</v>
      </c>
      <c r="M33" s="46">
        <f t="shared" si="9"/>
        <v>-2.3352097330670034</v>
      </c>
      <c r="N33" s="46">
        <f t="shared" si="9"/>
        <v>-2.9710492642354467</v>
      </c>
      <c r="O33" s="154">
        <f t="shared" si="9"/>
        <v>-1.6772194530513218</v>
      </c>
      <c r="P33" s="155">
        <f t="shared" si="9"/>
        <v>-1.3752455795677889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10.013228485338431</v>
      </c>
      <c r="C34" s="158">
        <f t="shared" ref="C34:P34" si="10">IF(OR(C23=" --- ",C31=" --- ")," --- ",C23/C31*100-100)</f>
        <v>4.628794709948906</v>
      </c>
      <c r="D34" s="158">
        <f t="shared" si="10"/>
        <v>11.046463303133564</v>
      </c>
      <c r="E34" s="158">
        <f t="shared" si="10"/>
        <v>6.5661422471823698</v>
      </c>
      <c r="F34" s="158" t="str">
        <f t="shared" si="10"/>
        <v xml:space="preserve"> --- </v>
      </c>
      <c r="G34" s="158">
        <f t="shared" si="10"/>
        <v>6.2882840970768399</v>
      </c>
      <c r="H34" s="158" t="str">
        <f t="shared" si="10"/>
        <v xml:space="preserve"> --- </v>
      </c>
      <c r="I34" s="158">
        <f t="shared" si="10"/>
        <v>4.69746974697469</v>
      </c>
      <c r="J34" s="158">
        <f t="shared" si="10"/>
        <v>5.3996859853914856</v>
      </c>
      <c r="K34" s="158">
        <f t="shared" si="10"/>
        <v>4.9390757912483707</v>
      </c>
      <c r="L34" s="158">
        <f t="shared" si="10"/>
        <v>5.5475978475475216</v>
      </c>
      <c r="M34" s="158">
        <f t="shared" si="10"/>
        <v>5.8834839453951133</v>
      </c>
      <c r="N34" s="158">
        <f t="shared" si="10"/>
        <v>1.4399870198353142</v>
      </c>
      <c r="O34" s="159">
        <f t="shared" si="10"/>
        <v>7.2804133395960662</v>
      </c>
      <c r="P34" s="160">
        <f t="shared" si="10"/>
        <v>6.1341320089471907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-419</v>
      </c>
      <c r="C36" s="47">
        <f t="shared" ref="C36:P36" si="11">IF(OR(C15=" --- ",C23=" --- ")," --- ",C15-C23)</f>
        <v>163</v>
      </c>
      <c r="D36" s="47">
        <f t="shared" si="11"/>
        <v>-202</v>
      </c>
      <c r="E36" s="47">
        <f t="shared" si="11"/>
        <v>-528</v>
      </c>
      <c r="F36" s="47" t="str">
        <f t="shared" si="11"/>
        <v xml:space="preserve"> --- </v>
      </c>
      <c r="G36" s="47">
        <f t="shared" si="11"/>
        <v>-302</v>
      </c>
      <c r="H36" s="47" t="str">
        <f t="shared" si="11"/>
        <v xml:space="preserve"> --- </v>
      </c>
      <c r="I36" s="47">
        <f t="shared" si="11"/>
        <v>-604</v>
      </c>
      <c r="J36" s="47">
        <f t="shared" si="11"/>
        <v>-522</v>
      </c>
      <c r="K36" s="47">
        <f t="shared" si="11"/>
        <v>-204</v>
      </c>
      <c r="L36" s="47">
        <f t="shared" si="11"/>
        <v>-132</v>
      </c>
      <c r="M36" s="47">
        <f t="shared" si="11"/>
        <v>-643</v>
      </c>
      <c r="N36" s="47">
        <f t="shared" si="11"/>
        <v>-743</v>
      </c>
      <c r="O36" s="163">
        <f t="shared" si="11"/>
        <v>-498</v>
      </c>
      <c r="P36" s="164">
        <f t="shared" si="11"/>
        <v>-385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2725</v>
      </c>
      <c r="C37" s="166">
        <f t="shared" ref="C37:P37" si="12">IF(OR(C23=" --- ",C31=" --- ")," --- ",C23-C31)</f>
        <v>1232</v>
      </c>
      <c r="D37" s="166">
        <f t="shared" si="12"/>
        <v>2658</v>
      </c>
      <c r="E37" s="166">
        <f t="shared" si="12"/>
        <v>1707</v>
      </c>
      <c r="F37" s="166" t="str">
        <f t="shared" si="12"/>
        <v xml:space="preserve"> --- </v>
      </c>
      <c r="G37" s="166">
        <f t="shared" si="12"/>
        <v>1622</v>
      </c>
      <c r="H37" s="166" t="str">
        <f t="shared" si="12"/>
        <v xml:space="preserve"> --- </v>
      </c>
      <c r="I37" s="166">
        <f t="shared" si="12"/>
        <v>1281</v>
      </c>
      <c r="J37" s="166">
        <f t="shared" si="12"/>
        <v>1582</v>
      </c>
      <c r="K37" s="166">
        <f t="shared" si="12"/>
        <v>1289</v>
      </c>
      <c r="L37" s="166">
        <f t="shared" si="12"/>
        <v>1433</v>
      </c>
      <c r="M37" s="166">
        <f t="shared" si="12"/>
        <v>1530</v>
      </c>
      <c r="N37" s="166">
        <f t="shared" si="12"/>
        <v>355</v>
      </c>
      <c r="O37" s="167">
        <f t="shared" si="12"/>
        <v>2015</v>
      </c>
      <c r="P37" s="168">
        <f t="shared" si="12"/>
        <v>1618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102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330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-1.1729249816730487</v>
      </c>
      <c r="C97" s="46">
        <f t="shared" ref="C97:P97" si="13">IF(OR(C13=" --- ",C21=" --- ")," --- ",C13/C21*100-100)</f>
        <v>1.6121679307057946</v>
      </c>
      <c r="D97" s="46">
        <f t="shared" si="13"/>
        <v>0</v>
      </c>
      <c r="E97" s="46">
        <f t="shared" si="13"/>
        <v>-0.39000557150816917</v>
      </c>
      <c r="F97" s="46" t="str">
        <f t="shared" si="13"/>
        <v xml:space="preserve"> --- </v>
      </c>
      <c r="G97" s="46">
        <f t="shared" si="13"/>
        <v>0.34807270852132888</v>
      </c>
      <c r="H97" s="46" t="str">
        <f t="shared" si="13"/>
        <v xml:space="preserve"> --- </v>
      </c>
      <c r="I97" s="46">
        <f t="shared" si="13"/>
        <v>-2.4985521634814205</v>
      </c>
      <c r="J97" s="46">
        <f t="shared" si="13"/>
        <v>-1.2192875824216287</v>
      </c>
      <c r="K97" s="46">
        <f t="shared" si="13"/>
        <v>-0.49067713444553362</v>
      </c>
      <c r="L97" s="46">
        <f t="shared" si="13"/>
        <v>-1.2326330057607606</v>
      </c>
      <c r="M97" s="46">
        <f t="shared" si="13"/>
        <v>-3.508987429881671</v>
      </c>
      <c r="N97" s="46">
        <f t="shared" si="13"/>
        <v>-5.2035057128435653</v>
      </c>
      <c r="O97" s="154">
        <f t="shared" si="13"/>
        <v>-0.16076524255456093</v>
      </c>
      <c r="P97" s="155">
        <f t="shared" si="13"/>
        <v>-1.1371209596801037</v>
      </c>
    </row>
    <row r="98" spans="1:16" ht="30" customHeight="1" thickBot="1">
      <c r="A98" s="152" t="s">
        <v>217</v>
      </c>
      <c r="B98" s="157">
        <f>IF(OR(B21=" --- ",B29=" --- ")," --- ",B21/B29*100-100)</f>
        <v>6.7518803530281417</v>
      </c>
      <c r="C98" s="158">
        <f t="shared" ref="C98:P98" si="14">IF(OR(C21=" --- ",C29=" --- ")," --- ",C21/C29*100-100)</f>
        <v>4.382246063332758</v>
      </c>
      <c r="D98" s="158">
        <f t="shared" si="14"/>
        <v>10.180290730602223</v>
      </c>
      <c r="E98" s="158">
        <f t="shared" si="14"/>
        <v>3.7760185020459005</v>
      </c>
      <c r="F98" s="158" t="str">
        <f t="shared" si="14"/>
        <v xml:space="preserve"> --- </v>
      </c>
      <c r="G98" s="158">
        <f t="shared" si="14"/>
        <v>3.8374012761590421</v>
      </c>
      <c r="H98" s="158" t="str">
        <f t="shared" si="14"/>
        <v xml:space="preserve"> --- </v>
      </c>
      <c r="I98" s="158">
        <f t="shared" si="14"/>
        <v>3.8223672908434878</v>
      </c>
      <c r="J98" s="158">
        <f t="shared" si="14"/>
        <v>3.4250228588844891</v>
      </c>
      <c r="K98" s="158">
        <f t="shared" si="14"/>
        <v>4.9997759956991246</v>
      </c>
      <c r="L98" s="158">
        <f t="shared" si="14"/>
        <v>5.0224654121624752</v>
      </c>
      <c r="M98" s="158">
        <f t="shared" si="14"/>
        <v>5.0496795561099361</v>
      </c>
      <c r="N98" s="158">
        <f t="shared" si="14"/>
        <v>1.2497677011707822</v>
      </c>
      <c r="O98" s="159">
        <f t="shared" si="14"/>
        <v>5.0097070988435917</v>
      </c>
      <c r="P98" s="160">
        <f t="shared" si="14"/>
        <v>4.7606580267923277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-288</v>
      </c>
      <c r="C100" s="47">
        <f t="shared" ref="C100:P100" si="15">IF(OR(C13=" --- ",C21=" --- ")," --- ",C13-C21)</f>
        <v>389</v>
      </c>
      <c r="D100" s="47">
        <f t="shared" si="15"/>
        <v>0</v>
      </c>
      <c r="E100" s="47">
        <f t="shared" si="15"/>
        <v>-91</v>
      </c>
      <c r="F100" s="47" t="str">
        <f t="shared" si="15"/>
        <v xml:space="preserve"> --- </v>
      </c>
      <c r="G100" s="47">
        <f t="shared" si="15"/>
        <v>81</v>
      </c>
      <c r="H100" s="47" t="str">
        <f t="shared" si="15"/>
        <v xml:space="preserve"> --- </v>
      </c>
      <c r="I100" s="47">
        <f t="shared" si="15"/>
        <v>-604</v>
      </c>
      <c r="J100" s="47">
        <f t="shared" si="15"/>
        <v>-331</v>
      </c>
      <c r="K100" s="47">
        <f t="shared" si="15"/>
        <v>-115</v>
      </c>
      <c r="L100" s="47">
        <f t="shared" si="15"/>
        <v>-291</v>
      </c>
      <c r="M100" s="47">
        <f t="shared" si="15"/>
        <v>-857</v>
      </c>
      <c r="N100" s="47">
        <f t="shared" si="15"/>
        <v>-1134</v>
      </c>
      <c r="O100" s="163">
        <f t="shared" si="15"/>
        <v>-40</v>
      </c>
      <c r="P100" s="164">
        <f t="shared" si="15"/>
        <v>-273</v>
      </c>
    </row>
    <row r="101" spans="1:16" ht="30" customHeight="1" thickBot="1">
      <c r="A101" s="161" t="s">
        <v>219</v>
      </c>
      <c r="B101" s="165">
        <f>IF(OR(B21=" --- ",B29=" --- ")," --- ",B21-B29)</f>
        <v>1553</v>
      </c>
      <c r="C101" s="166">
        <f t="shared" ref="C101:P101" si="16">IF(OR(C21=" --- ",C29=" --- ")," --- ",C21-C29)</f>
        <v>1013</v>
      </c>
      <c r="D101" s="166">
        <f t="shared" si="16"/>
        <v>2157</v>
      </c>
      <c r="E101" s="166">
        <f t="shared" si="16"/>
        <v>849</v>
      </c>
      <c r="F101" s="166" t="str">
        <f t="shared" si="16"/>
        <v xml:space="preserve"> --- </v>
      </c>
      <c r="G101" s="166">
        <f t="shared" si="16"/>
        <v>860</v>
      </c>
      <c r="H101" s="166" t="str">
        <f t="shared" si="16"/>
        <v xml:space="preserve"> --- </v>
      </c>
      <c r="I101" s="166">
        <f t="shared" si="16"/>
        <v>890</v>
      </c>
      <c r="J101" s="166">
        <f t="shared" si="16"/>
        <v>899</v>
      </c>
      <c r="K101" s="166">
        <f t="shared" si="16"/>
        <v>1116</v>
      </c>
      <c r="L101" s="166">
        <f t="shared" si="16"/>
        <v>1129</v>
      </c>
      <c r="M101" s="166">
        <f t="shared" si="16"/>
        <v>1174</v>
      </c>
      <c r="N101" s="166">
        <f t="shared" si="16"/>
        <v>269</v>
      </c>
      <c r="O101" s="167">
        <f t="shared" si="16"/>
        <v>1187</v>
      </c>
      <c r="P101" s="168">
        <f t="shared" si="16"/>
        <v>1091</v>
      </c>
    </row>
    <row r="103" spans="1:16">
      <c r="P103" s="25" t="s">
        <v>329</v>
      </c>
    </row>
    <row r="147" spans="1:16" ht="13.5" thickBot="1">
      <c r="P147" s="25" t="s">
        <v>328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-2.4326833797586005</v>
      </c>
      <c r="C150" s="46">
        <f t="shared" ref="C150:P150" si="17">IF(OR(C14=" --- ",C22=" --- ")," --- ",C14/C22*100-100)</f>
        <v>-6.0769023931164412</v>
      </c>
      <c r="D150" s="46">
        <f t="shared" si="17"/>
        <v>-5.9851851851851876</v>
      </c>
      <c r="E150" s="46">
        <f t="shared" si="17"/>
        <v>-9.9977121940059419</v>
      </c>
      <c r="F150" s="46" t="str">
        <f t="shared" si="17"/>
        <v xml:space="preserve"> --- </v>
      </c>
      <c r="G150" s="46">
        <f t="shared" si="17"/>
        <v>-9.2400482509047066</v>
      </c>
      <c r="H150" s="46" t="str">
        <f t="shared" si="17"/>
        <v xml:space="preserve"> --- </v>
      </c>
      <c r="I150" s="46">
        <f t="shared" si="17"/>
        <v>0</v>
      </c>
      <c r="J150" s="46">
        <f t="shared" si="17"/>
        <v>-5.1165282614519185</v>
      </c>
      <c r="K150" s="46">
        <f t="shared" si="17"/>
        <v>-2.2531645569620338</v>
      </c>
      <c r="L150" s="46">
        <f t="shared" si="17"/>
        <v>4.3490153172866428</v>
      </c>
      <c r="M150" s="46">
        <f t="shared" si="17"/>
        <v>6.8766066838046243</v>
      </c>
      <c r="N150" s="46">
        <f t="shared" si="17"/>
        <v>12.161741835147751</v>
      </c>
      <c r="O150" s="154">
        <f t="shared" si="17"/>
        <v>-9.5198503429640482</v>
      </c>
      <c r="P150" s="155">
        <f t="shared" si="17"/>
        <v>-2.8091296714321601</v>
      </c>
    </row>
    <row r="151" spans="1:16" ht="30" customHeight="1" thickBot="1">
      <c r="A151" s="152" t="s">
        <v>224</v>
      </c>
      <c r="B151" s="157">
        <f>IF(OR(B22=" --- ",B30=" --- ")," --- ",B22/B30*100-100)</f>
        <v>27.818656539283168</v>
      </c>
      <c r="C151" s="158">
        <f t="shared" ref="C151:P151" si="18">IF(OR(C22=" --- ",C30=" --- ")," --- ",C22/C30*100-100)</f>
        <v>6.2571428571428527</v>
      </c>
      <c r="D151" s="158">
        <f t="shared" si="18"/>
        <v>17.432150313152391</v>
      </c>
      <c r="E151" s="158">
        <f t="shared" si="18"/>
        <v>24.423569598633648</v>
      </c>
      <c r="F151" s="158" t="str">
        <f t="shared" si="18"/>
        <v xml:space="preserve"> --- </v>
      </c>
      <c r="G151" s="158">
        <f t="shared" si="18"/>
        <v>22.524386639077747</v>
      </c>
      <c r="H151" s="158" t="str">
        <f t="shared" si="18"/>
        <v xml:space="preserve"> --- </v>
      </c>
      <c r="I151" s="158">
        <f t="shared" si="18"/>
        <v>9.809332664325126</v>
      </c>
      <c r="J151" s="158">
        <f t="shared" si="18"/>
        <v>22.393442622950815</v>
      </c>
      <c r="K151" s="158">
        <f t="shared" si="18"/>
        <v>4.58035477892507</v>
      </c>
      <c r="L151" s="158">
        <f t="shared" si="18"/>
        <v>9.0692124105012084</v>
      </c>
      <c r="M151" s="158">
        <f t="shared" si="18"/>
        <v>12.917271407837447</v>
      </c>
      <c r="N151" s="158">
        <f t="shared" si="18"/>
        <v>2.7484819431128074</v>
      </c>
      <c r="O151" s="159">
        <f t="shared" si="18"/>
        <v>20.788350489580722</v>
      </c>
      <c r="P151" s="160">
        <f t="shared" si="18"/>
        <v>15.23121387283237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-131</v>
      </c>
      <c r="C153" s="47">
        <f t="shared" ref="C153:P153" si="19">IF(OR(C14=" --- ",C22=" --- ")," --- ",C14-C22)</f>
        <v>-226</v>
      </c>
      <c r="D153" s="47">
        <f t="shared" si="19"/>
        <v>-202</v>
      </c>
      <c r="E153" s="47">
        <f t="shared" si="19"/>
        <v>-437</v>
      </c>
      <c r="F153" s="47" t="str">
        <f t="shared" si="19"/>
        <v xml:space="preserve"> --- </v>
      </c>
      <c r="G153" s="47">
        <f t="shared" si="19"/>
        <v>-383</v>
      </c>
      <c r="H153" s="47" t="str">
        <f t="shared" si="19"/>
        <v xml:space="preserve"> --- </v>
      </c>
      <c r="I153" s="47">
        <f t="shared" si="19"/>
        <v>0</v>
      </c>
      <c r="J153" s="47">
        <f t="shared" si="19"/>
        <v>-191</v>
      </c>
      <c r="K153" s="47">
        <f t="shared" si="19"/>
        <v>-89</v>
      </c>
      <c r="L153" s="47">
        <f t="shared" si="19"/>
        <v>159</v>
      </c>
      <c r="M153" s="47">
        <f t="shared" si="19"/>
        <v>214</v>
      </c>
      <c r="N153" s="47">
        <f t="shared" si="19"/>
        <v>391</v>
      </c>
      <c r="O153" s="163">
        <f t="shared" si="19"/>
        <v>-458</v>
      </c>
      <c r="P153" s="164">
        <f t="shared" si="19"/>
        <v>-112</v>
      </c>
    </row>
    <row r="154" spans="1:16" ht="30" customHeight="1" thickBot="1">
      <c r="A154" s="161" t="s">
        <v>226</v>
      </c>
      <c r="B154" s="165">
        <f>IF(OR(B22=" --- ",B30=" --- ")," --- ",B22-B30)</f>
        <v>1172</v>
      </c>
      <c r="C154" s="166">
        <f t="shared" ref="C154:P154" si="20">IF(OR(C22=" --- ",C30=" --- ")," --- ",C22-C30)</f>
        <v>219</v>
      </c>
      <c r="D154" s="166">
        <f t="shared" si="20"/>
        <v>501</v>
      </c>
      <c r="E154" s="166">
        <f t="shared" si="20"/>
        <v>858</v>
      </c>
      <c r="F154" s="166" t="str">
        <f t="shared" si="20"/>
        <v xml:space="preserve"> --- </v>
      </c>
      <c r="G154" s="166">
        <f t="shared" si="20"/>
        <v>762</v>
      </c>
      <c r="H154" s="166" t="str">
        <f t="shared" si="20"/>
        <v xml:space="preserve"> --- </v>
      </c>
      <c r="I154" s="166">
        <f t="shared" si="20"/>
        <v>391</v>
      </c>
      <c r="J154" s="166">
        <f t="shared" si="20"/>
        <v>683</v>
      </c>
      <c r="K154" s="166">
        <f t="shared" si="20"/>
        <v>173</v>
      </c>
      <c r="L154" s="166">
        <f t="shared" si="20"/>
        <v>304</v>
      </c>
      <c r="M154" s="166">
        <f t="shared" si="20"/>
        <v>356</v>
      </c>
      <c r="N154" s="166">
        <f t="shared" si="20"/>
        <v>86</v>
      </c>
      <c r="O154" s="167">
        <f t="shared" si="20"/>
        <v>828</v>
      </c>
      <c r="P154" s="168">
        <f t="shared" si="20"/>
        <v>527</v>
      </c>
    </row>
    <row r="156" spans="1:16">
      <c r="P156" s="25" t="s">
        <v>327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69" priority="9" stopIfTrue="1">
      <formula>B9&gt;B17</formula>
    </cfRule>
    <cfRule type="expression" dxfId="68" priority="10" stopIfTrue="1">
      <formula>B9&lt;B17</formula>
    </cfRule>
  </conditionalFormatting>
  <conditionalFormatting sqref="C9:E9">
    <cfRule type="expression" dxfId="67" priority="7" stopIfTrue="1">
      <formula>C9&gt;C17</formula>
    </cfRule>
    <cfRule type="expression" dxfId="66" priority="8" stopIfTrue="1">
      <formula>C9&lt;C17</formula>
    </cfRule>
  </conditionalFormatting>
  <conditionalFormatting sqref="B10">
    <cfRule type="expression" dxfId="65" priority="5" stopIfTrue="1">
      <formula>B10&gt;B18</formula>
    </cfRule>
    <cfRule type="expression" dxfId="64" priority="6" stopIfTrue="1">
      <formula>B10&lt;B18</formula>
    </cfRule>
  </conditionalFormatting>
  <conditionalFormatting sqref="C9:O9">
    <cfRule type="expression" dxfId="63" priority="3" stopIfTrue="1">
      <formula>C9&gt;C17</formula>
    </cfRule>
    <cfRule type="expression" dxfId="62" priority="4" stopIfTrue="1">
      <formula>C9&lt;C17</formula>
    </cfRule>
  </conditionalFormatting>
  <conditionalFormatting sqref="C10:O10">
    <cfRule type="expression" dxfId="61" priority="1" stopIfTrue="1">
      <formula>C10&gt;C18</formula>
    </cfRule>
    <cfRule type="expression" dxfId="6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5" t="s">
        <v>62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104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12.3</v>
      </c>
      <c r="C9" s="50">
        <v>12.264583333333333</v>
      </c>
      <c r="D9" s="50">
        <v>11.85</v>
      </c>
      <c r="E9" s="50">
        <v>12.54</v>
      </c>
      <c r="F9" s="50">
        <v>11.8</v>
      </c>
      <c r="G9" s="50">
        <v>11.42</v>
      </c>
      <c r="H9" s="50">
        <v>12.070417971703218</v>
      </c>
      <c r="I9" s="50">
        <v>11.82</v>
      </c>
      <c r="J9" s="50">
        <v>11.56</v>
      </c>
      <c r="K9" s="50">
        <v>11.48</v>
      </c>
      <c r="L9" s="50">
        <v>10.810129787234043</v>
      </c>
      <c r="M9" s="50">
        <v>12.21</v>
      </c>
      <c r="N9" s="50">
        <v>12</v>
      </c>
      <c r="O9" s="131">
        <v>11.82</v>
      </c>
      <c r="P9" s="63">
        <f t="shared" ref="P9:P12" si="0">SUM(B9:O9)/COUNTIF(B9:O9,"&gt;0")</f>
        <v>11.8532236494479</v>
      </c>
    </row>
    <row r="10" spans="1:33" s="34" customFormat="1" ht="30" customHeight="1">
      <c r="A10" s="33" t="s">
        <v>17</v>
      </c>
      <c r="B10" s="74">
        <v>36</v>
      </c>
      <c r="C10" s="51">
        <v>55.141200000000005</v>
      </c>
      <c r="D10" s="51">
        <v>57.854900000000001</v>
      </c>
      <c r="E10" s="51">
        <v>51</v>
      </c>
      <c r="F10" s="51">
        <v>48.67</v>
      </c>
      <c r="G10" s="51">
        <v>55</v>
      </c>
      <c r="H10" s="51">
        <v>57.065735999999994</v>
      </c>
      <c r="I10" s="51">
        <v>60</v>
      </c>
      <c r="J10" s="51">
        <v>57</v>
      </c>
      <c r="K10" s="51">
        <v>52.3</v>
      </c>
      <c r="L10" s="51">
        <v>52.86</v>
      </c>
      <c r="M10" s="51">
        <v>54</v>
      </c>
      <c r="N10" s="51">
        <v>60</v>
      </c>
      <c r="O10" s="132">
        <v>53.1</v>
      </c>
      <c r="P10" s="56">
        <f t="shared" si="0"/>
        <v>53.570845428571431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24142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24809.092809521073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25253</v>
      </c>
      <c r="C13" s="38">
        <f t="shared" ref="C13:O14" si="1">IF(C9=0," --- ",ROUND(12*(1/C9*C11),))</f>
        <v>25363</v>
      </c>
      <c r="D13" s="38">
        <f t="shared" si="1"/>
        <v>24488</v>
      </c>
      <c r="E13" s="38">
        <f t="shared" si="1"/>
        <v>24354</v>
      </c>
      <c r="F13" s="38">
        <f t="shared" si="1"/>
        <v>24712</v>
      </c>
      <c r="G13" s="38">
        <f t="shared" si="1"/>
        <v>25377</v>
      </c>
      <c r="H13" s="38">
        <f t="shared" si="1"/>
        <v>24765</v>
      </c>
      <c r="I13" s="38">
        <f t="shared" si="1"/>
        <v>24510</v>
      </c>
      <c r="J13" s="38">
        <f t="shared" si="1"/>
        <v>25494</v>
      </c>
      <c r="K13" s="38">
        <f>IF(K9=0," --- ",ROUND(12*(1/K9*K11)+Q38,))</f>
        <v>25996</v>
      </c>
      <c r="L13" s="38">
        <f t="shared" si="1"/>
        <v>27695</v>
      </c>
      <c r="M13" s="38">
        <f t="shared" si="1"/>
        <v>24358</v>
      </c>
      <c r="N13" s="38">
        <f t="shared" si="1"/>
        <v>23413</v>
      </c>
      <c r="O13" s="135">
        <f t="shared" si="1"/>
        <v>26354</v>
      </c>
      <c r="P13" s="136">
        <f>ROUND(SUM(B13:O13)/COUNTIF(B13:O13,"&gt;0"),)</f>
        <v>25152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5108</v>
      </c>
      <c r="C14" s="77">
        <f t="shared" si="1"/>
        <v>3186</v>
      </c>
      <c r="D14" s="77">
        <f t="shared" si="1"/>
        <v>2930</v>
      </c>
      <c r="E14" s="77">
        <f t="shared" si="1"/>
        <v>3240</v>
      </c>
      <c r="F14" s="77">
        <f t="shared" si="1"/>
        <v>3427</v>
      </c>
      <c r="G14" s="77">
        <f t="shared" si="1"/>
        <v>2857</v>
      </c>
      <c r="H14" s="77">
        <f t="shared" si="1"/>
        <v>3398</v>
      </c>
      <c r="I14" s="77">
        <f t="shared" si="1"/>
        <v>2918</v>
      </c>
      <c r="J14" s="77">
        <f t="shared" si="1"/>
        <v>3232</v>
      </c>
      <c r="K14" s="77">
        <f t="shared" si="1"/>
        <v>3196</v>
      </c>
      <c r="L14" s="77">
        <f t="shared" si="1"/>
        <v>3506</v>
      </c>
      <c r="M14" s="77">
        <f t="shared" si="1"/>
        <v>3326</v>
      </c>
      <c r="N14" s="77">
        <f t="shared" si="1"/>
        <v>3005</v>
      </c>
      <c r="O14" s="138">
        <f t="shared" si="1"/>
        <v>3261</v>
      </c>
      <c r="P14" s="136">
        <f>ROUND(SUM(B14:O14)/COUNTIF(B14:O14,"&gt;0"),)</f>
        <v>3328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30361</v>
      </c>
      <c r="C15" s="77">
        <f t="shared" ref="C15:P15" si="2">IF(C9=0," --- ",C13+C14)</f>
        <v>28549</v>
      </c>
      <c r="D15" s="77">
        <f t="shared" si="2"/>
        <v>27418</v>
      </c>
      <c r="E15" s="77">
        <f t="shared" si="2"/>
        <v>27594</v>
      </c>
      <c r="F15" s="77">
        <f t="shared" si="2"/>
        <v>28139</v>
      </c>
      <c r="G15" s="77">
        <f t="shared" si="2"/>
        <v>28234</v>
      </c>
      <c r="H15" s="77">
        <f t="shared" si="2"/>
        <v>28163</v>
      </c>
      <c r="I15" s="77">
        <f t="shared" si="2"/>
        <v>27428</v>
      </c>
      <c r="J15" s="77">
        <f t="shared" si="2"/>
        <v>28726</v>
      </c>
      <c r="K15" s="77">
        <f t="shared" si="2"/>
        <v>29192</v>
      </c>
      <c r="L15" s="77">
        <f t="shared" si="2"/>
        <v>31201</v>
      </c>
      <c r="M15" s="77">
        <f t="shared" si="2"/>
        <v>27684</v>
      </c>
      <c r="N15" s="77">
        <f t="shared" si="2"/>
        <v>26418</v>
      </c>
      <c r="O15" s="138">
        <f t="shared" si="2"/>
        <v>29615</v>
      </c>
      <c r="P15" s="136">
        <f t="shared" si="2"/>
        <v>28480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12.3</v>
      </c>
      <c r="C17" s="50">
        <v>12.6875</v>
      </c>
      <c r="D17" s="50">
        <v>11.85</v>
      </c>
      <c r="E17" s="50">
        <v>12.54</v>
      </c>
      <c r="F17" s="50">
        <v>10.47</v>
      </c>
      <c r="G17" s="50">
        <v>11.42</v>
      </c>
      <c r="H17" s="50">
        <v>11.464521006588187</v>
      </c>
      <c r="I17" s="50">
        <v>11.82</v>
      </c>
      <c r="J17" s="50">
        <v>11.56</v>
      </c>
      <c r="K17" s="50">
        <v>11.48</v>
      </c>
      <c r="L17" s="50">
        <v>11.003460416666668</v>
      </c>
      <c r="M17" s="50">
        <v>12.21</v>
      </c>
      <c r="N17" s="50">
        <v>12</v>
      </c>
      <c r="O17" s="131">
        <v>11.82</v>
      </c>
      <c r="P17" s="143">
        <f t="shared" ref="P17:P20" si="3">SUM(B17:O17)/COUNTIF(B17:O17,"&gt;0")</f>
        <v>11.758962958803918</v>
      </c>
      <c r="R17" s="144"/>
      <c r="S17" s="144"/>
    </row>
    <row r="18" spans="1:23" s="34" customFormat="1" ht="30" customHeight="1">
      <c r="A18" s="33" t="s">
        <v>17</v>
      </c>
      <c r="B18" s="145">
        <v>36</v>
      </c>
      <c r="C18" s="51">
        <v>55.141200000000005</v>
      </c>
      <c r="D18" s="51">
        <v>57.854900000000001</v>
      </c>
      <c r="E18" s="51">
        <v>51</v>
      </c>
      <c r="F18" s="51">
        <v>45.07</v>
      </c>
      <c r="G18" s="51">
        <v>55</v>
      </c>
      <c r="H18" s="51">
        <v>57.065735999999994</v>
      </c>
      <c r="I18" s="51">
        <v>60</v>
      </c>
      <c r="J18" s="51">
        <v>57</v>
      </c>
      <c r="K18" s="51">
        <v>52.3</v>
      </c>
      <c r="L18" s="51">
        <v>51.82</v>
      </c>
      <c r="M18" s="51">
        <v>54</v>
      </c>
      <c r="N18" s="51">
        <v>60</v>
      </c>
      <c r="O18" s="132">
        <v>53.1</v>
      </c>
      <c r="P18" s="146">
        <f t="shared" si="3"/>
        <v>53.239416857142864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24761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25098.357142857141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25253</v>
      </c>
      <c r="C21" s="38">
        <f t="shared" ref="C21:O22" si="4">IF(C17=0," --- ",ROUND(12*(1/C17*C19),))</f>
        <v>25178</v>
      </c>
      <c r="D21" s="38">
        <f t="shared" si="4"/>
        <v>24488</v>
      </c>
      <c r="E21" s="38">
        <f t="shared" si="4"/>
        <v>24450</v>
      </c>
      <c r="F21" s="38">
        <f t="shared" si="4"/>
        <v>27966</v>
      </c>
      <c r="G21" s="38">
        <f t="shared" si="4"/>
        <v>25288</v>
      </c>
      <c r="H21" s="38">
        <f t="shared" si="4"/>
        <v>26660</v>
      </c>
      <c r="I21" s="38">
        <f t="shared" si="4"/>
        <v>25138</v>
      </c>
      <c r="J21" s="38">
        <f t="shared" si="4"/>
        <v>25808</v>
      </c>
      <c r="K21" s="38">
        <f t="shared" si="4"/>
        <v>26142</v>
      </c>
      <c r="L21" s="38">
        <f t="shared" si="4"/>
        <v>27467</v>
      </c>
      <c r="M21" s="38">
        <f t="shared" si="4"/>
        <v>25243</v>
      </c>
      <c r="N21" s="38">
        <f t="shared" si="4"/>
        <v>23700</v>
      </c>
      <c r="O21" s="135">
        <f t="shared" si="4"/>
        <v>26397</v>
      </c>
      <c r="P21" s="136">
        <f>ROUND(SUM(B21:O21)/COUNTIF(B21:O21,"&gt;0"),)</f>
        <v>25656</v>
      </c>
    </row>
    <row r="22" spans="1:23" s="82" customFormat="1" ht="30" customHeight="1" thickBot="1">
      <c r="A22" s="37" t="s">
        <v>209</v>
      </c>
      <c r="B22" s="77">
        <f>IF(B18=0," --- ",ROUND(12*(1/B18*B20),))</f>
        <v>5714</v>
      </c>
      <c r="C22" s="77">
        <f t="shared" si="4"/>
        <v>3392</v>
      </c>
      <c r="D22" s="77">
        <f t="shared" si="4"/>
        <v>3117</v>
      </c>
      <c r="E22" s="77">
        <f t="shared" si="4"/>
        <v>3600</v>
      </c>
      <c r="F22" s="77">
        <f t="shared" si="4"/>
        <v>3781</v>
      </c>
      <c r="G22" s="77">
        <f t="shared" si="4"/>
        <v>3148</v>
      </c>
      <c r="H22" s="77">
        <f t="shared" si="4"/>
        <v>3388</v>
      </c>
      <c r="I22" s="77">
        <f t="shared" si="4"/>
        <v>2918</v>
      </c>
      <c r="J22" s="77">
        <f t="shared" si="4"/>
        <v>3406</v>
      </c>
      <c r="K22" s="77">
        <f t="shared" si="4"/>
        <v>3269</v>
      </c>
      <c r="L22" s="77">
        <f t="shared" si="4"/>
        <v>3360</v>
      </c>
      <c r="M22" s="77">
        <f t="shared" si="4"/>
        <v>3112</v>
      </c>
      <c r="N22" s="77">
        <f t="shared" si="4"/>
        <v>2786</v>
      </c>
      <c r="O22" s="138">
        <f t="shared" si="4"/>
        <v>3603</v>
      </c>
      <c r="P22" s="136">
        <f>ROUND(SUM(B22:O22)/COUNTIF(B22:O22,"&gt;0"),)</f>
        <v>3471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30967</v>
      </c>
      <c r="C23" s="77">
        <f t="shared" si="5"/>
        <v>28570</v>
      </c>
      <c r="D23" s="77">
        <f t="shared" si="5"/>
        <v>27605</v>
      </c>
      <c r="E23" s="77">
        <f t="shared" si="5"/>
        <v>28050</v>
      </c>
      <c r="F23" s="77">
        <f t="shared" si="5"/>
        <v>31747</v>
      </c>
      <c r="G23" s="77">
        <f t="shared" si="5"/>
        <v>28436</v>
      </c>
      <c r="H23" s="77">
        <f t="shared" si="5"/>
        <v>30048</v>
      </c>
      <c r="I23" s="77">
        <f t="shared" si="5"/>
        <v>28056</v>
      </c>
      <c r="J23" s="77">
        <f t="shared" si="5"/>
        <v>29214</v>
      </c>
      <c r="K23" s="77">
        <f t="shared" si="5"/>
        <v>29411</v>
      </c>
      <c r="L23" s="77">
        <f t="shared" si="5"/>
        <v>30827</v>
      </c>
      <c r="M23" s="77">
        <f t="shared" si="5"/>
        <v>28355</v>
      </c>
      <c r="N23" s="77">
        <f t="shared" si="5"/>
        <v>26486</v>
      </c>
      <c r="O23" s="138">
        <f t="shared" si="5"/>
        <v>30000</v>
      </c>
      <c r="P23" s="136">
        <f t="shared" si="5"/>
        <v>29127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13.95</v>
      </c>
      <c r="C25" s="50">
        <v>12.5</v>
      </c>
      <c r="D25" s="50">
        <v>12.28</v>
      </c>
      <c r="E25" s="50">
        <v>12.54</v>
      </c>
      <c r="F25" s="50">
        <v>10.7</v>
      </c>
      <c r="G25" s="50">
        <v>11.42</v>
      </c>
      <c r="H25" s="50">
        <v>11.514893617021277</v>
      </c>
      <c r="I25" s="50">
        <v>11.9</v>
      </c>
      <c r="J25" s="50">
        <v>11.56</v>
      </c>
      <c r="K25" s="50">
        <v>11.48</v>
      </c>
      <c r="L25" s="50">
        <v>11.4062</v>
      </c>
      <c r="M25" s="50">
        <v>12.21</v>
      </c>
      <c r="N25" s="50">
        <v>11.85</v>
      </c>
      <c r="O25" s="131">
        <v>11.82</v>
      </c>
      <c r="P25" s="143">
        <f t="shared" ref="P25:P28" si="6">SUM(B25:O25)/COUNTIF(B25:O25,"&gt;0")</f>
        <v>11.937935258358664</v>
      </c>
      <c r="R25" s="144"/>
      <c r="S25" s="144"/>
    </row>
    <row r="26" spans="1:23" s="34" customFormat="1" ht="30" customHeight="1">
      <c r="A26" s="33" t="s">
        <v>17</v>
      </c>
      <c r="B26" s="145">
        <v>36</v>
      </c>
      <c r="C26" s="51">
        <v>54.06</v>
      </c>
      <c r="D26" s="51">
        <v>56.02</v>
      </c>
      <c r="E26" s="51">
        <v>51</v>
      </c>
      <c r="F26" s="51">
        <v>42.93</v>
      </c>
      <c r="G26" s="51">
        <v>55</v>
      </c>
      <c r="H26" s="51">
        <v>56.2224</v>
      </c>
      <c r="I26" s="51">
        <v>60</v>
      </c>
      <c r="J26" s="51">
        <v>57</v>
      </c>
      <c r="K26" s="51">
        <v>49.9</v>
      </c>
      <c r="L26" s="51">
        <v>51.82</v>
      </c>
      <c r="M26" s="51">
        <v>54</v>
      </c>
      <c r="N26" s="51">
        <v>58.2</v>
      </c>
      <c r="O26" s="132">
        <v>53.1</v>
      </c>
      <c r="P26" s="146">
        <f t="shared" si="6"/>
        <v>52.51802857142858</v>
      </c>
      <c r="R26" s="144"/>
      <c r="S26" s="144"/>
    </row>
    <row r="27" spans="1:23" s="44" customFormat="1" ht="30" customHeight="1">
      <c r="A27" s="35" t="s">
        <v>16</v>
      </c>
      <c r="B27" s="147">
        <v>24812.765000000003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23966</v>
      </c>
      <c r="J27" s="52">
        <v>24039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24039.197500000002</v>
      </c>
      <c r="R27" s="144"/>
      <c r="S27" s="144"/>
    </row>
    <row r="28" spans="1:23" s="82" customFormat="1" ht="30" customHeight="1" thickBot="1">
      <c r="A28" s="36" t="s">
        <v>18</v>
      </c>
      <c r="B28" s="149">
        <v>13875.225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13004.016071428572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21344</v>
      </c>
      <c r="C29" s="38">
        <f t="shared" ref="C29:O30" si="7">IF(C25=0," --- ",ROUND(12*(1/C25*C27),))</f>
        <v>24121</v>
      </c>
      <c r="D29" s="38">
        <f t="shared" si="7"/>
        <v>22690</v>
      </c>
      <c r="E29" s="38">
        <f t="shared" si="7"/>
        <v>23560</v>
      </c>
      <c r="F29" s="38">
        <f t="shared" si="7"/>
        <v>26299</v>
      </c>
      <c r="G29" s="38">
        <f t="shared" si="7"/>
        <v>24354</v>
      </c>
      <c r="H29" s="38">
        <f t="shared" si="7"/>
        <v>25563</v>
      </c>
      <c r="I29" s="38">
        <f t="shared" si="7"/>
        <v>24167</v>
      </c>
      <c r="J29" s="38">
        <f t="shared" si="7"/>
        <v>24954</v>
      </c>
      <c r="K29" s="38">
        <f t="shared" si="7"/>
        <v>24897</v>
      </c>
      <c r="L29" s="38">
        <f t="shared" si="7"/>
        <v>25229</v>
      </c>
      <c r="M29" s="38">
        <f t="shared" si="7"/>
        <v>24029</v>
      </c>
      <c r="N29" s="38">
        <f t="shared" si="7"/>
        <v>22886</v>
      </c>
      <c r="O29" s="135">
        <f t="shared" si="7"/>
        <v>25137</v>
      </c>
      <c r="P29" s="136">
        <f>ROUND(SUM(B29:O29)/COUNTIF(B29:O29,"&gt;0"),)</f>
        <v>24231</v>
      </c>
    </row>
    <row r="30" spans="1:23" s="82" customFormat="1" ht="30" customHeight="1" thickBot="1">
      <c r="A30" s="37" t="s">
        <v>209</v>
      </c>
      <c r="B30" s="77">
        <f>IF(B26=0," --- ",ROUND(12*(1/B26*B28),))</f>
        <v>4625</v>
      </c>
      <c r="C30" s="77">
        <f t="shared" si="7"/>
        <v>3192</v>
      </c>
      <c r="D30" s="77">
        <f t="shared" si="7"/>
        <v>2710</v>
      </c>
      <c r="E30" s="77">
        <f t="shared" si="7"/>
        <v>3031</v>
      </c>
      <c r="F30" s="77">
        <f t="shared" si="7"/>
        <v>3578</v>
      </c>
      <c r="G30" s="77">
        <f t="shared" si="7"/>
        <v>2569</v>
      </c>
      <c r="H30" s="77">
        <f t="shared" si="7"/>
        <v>2800</v>
      </c>
      <c r="I30" s="77">
        <f t="shared" si="7"/>
        <v>2657</v>
      </c>
      <c r="J30" s="77">
        <f t="shared" si="7"/>
        <v>2782</v>
      </c>
      <c r="K30" s="77">
        <f t="shared" si="7"/>
        <v>3091</v>
      </c>
      <c r="L30" s="77">
        <f t="shared" si="7"/>
        <v>3081</v>
      </c>
      <c r="M30" s="77">
        <f t="shared" si="7"/>
        <v>2756</v>
      </c>
      <c r="N30" s="77">
        <f t="shared" si="7"/>
        <v>2538</v>
      </c>
      <c r="O30" s="138">
        <f t="shared" si="7"/>
        <v>2983</v>
      </c>
      <c r="P30" s="136">
        <f>ROUND(SUM(B30:O30)/COUNTIF(B30:O30,"&gt;0"),)</f>
        <v>3028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25969</v>
      </c>
      <c r="C31" s="77">
        <f t="shared" si="8"/>
        <v>27313</v>
      </c>
      <c r="D31" s="77">
        <f t="shared" si="8"/>
        <v>25400</v>
      </c>
      <c r="E31" s="77">
        <f t="shared" si="8"/>
        <v>26591</v>
      </c>
      <c r="F31" s="77">
        <f t="shared" si="8"/>
        <v>29877</v>
      </c>
      <c r="G31" s="77">
        <f t="shared" si="8"/>
        <v>26923</v>
      </c>
      <c r="H31" s="77">
        <f t="shared" si="8"/>
        <v>28363</v>
      </c>
      <c r="I31" s="77">
        <f t="shared" si="8"/>
        <v>26824</v>
      </c>
      <c r="J31" s="77">
        <f t="shared" si="8"/>
        <v>27736</v>
      </c>
      <c r="K31" s="77">
        <f t="shared" si="8"/>
        <v>27988</v>
      </c>
      <c r="L31" s="77">
        <f t="shared" si="8"/>
        <v>28310</v>
      </c>
      <c r="M31" s="77">
        <f t="shared" si="8"/>
        <v>26785</v>
      </c>
      <c r="N31" s="77">
        <f t="shared" si="8"/>
        <v>25424</v>
      </c>
      <c r="O31" s="138">
        <f t="shared" si="8"/>
        <v>28120</v>
      </c>
      <c r="P31" s="136">
        <f t="shared" si="8"/>
        <v>27259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-1.9569218845868193</v>
      </c>
      <c r="C33" s="46">
        <f t="shared" ref="C33:P33" si="9">IF(OR(C15=" --- ",C23=" --- ")," --- ",C15/C23*100-100)</f>
        <v>-7.3503675183758332E-2</v>
      </c>
      <c r="D33" s="46">
        <f t="shared" si="9"/>
        <v>-0.67741351204492162</v>
      </c>
      <c r="E33" s="46">
        <f t="shared" si="9"/>
        <v>-1.6256684491978604</v>
      </c>
      <c r="F33" s="46">
        <f t="shared" si="9"/>
        <v>-11.364853371972146</v>
      </c>
      <c r="G33" s="46">
        <f t="shared" si="9"/>
        <v>-0.710367140244756</v>
      </c>
      <c r="H33" s="46">
        <f t="shared" si="9"/>
        <v>-6.2732960596379144</v>
      </c>
      <c r="I33" s="46">
        <f t="shared" si="9"/>
        <v>-2.2383803820929558</v>
      </c>
      <c r="J33" s="46">
        <f t="shared" si="9"/>
        <v>-1.6704319846648872</v>
      </c>
      <c r="K33" s="46">
        <f t="shared" si="9"/>
        <v>-0.74461936010335705</v>
      </c>
      <c r="L33" s="46">
        <f t="shared" si="9"/>
        <v>1.2132221753657433</v>
      </c>
      <c r="M33" s="46">
        <f t="shared" si="9"/>
        <v>-2.3664256744842191</v>
      </c>
      <c r="N33" s="46">
        <f t="shared" si="9"/>
        <v>-0.25673940949936025</v>
      </c>
      <c r="O33" s="154">
        <f t="shared" si="9"/>
        <v>-1.2833333333333314</v>
      </c>
      <c r="P33" s="155">
        <f t="shared" si="9"/>
        <v>-2.2213066913860047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19.246024105664446</v>
      </c>
      <c r="C34" s="158">
        <f t="shared" ref="C34:P34" si="10">IF(OR(C23=" --- ",C31=" --- ")," --- ",C23/C31*100-100)</f>
        <v>4.6022040786438652</v>
      </c>
      <c r="D34" s="158">
        <f t="shared" si="10"/>
        <v>8.6811023622047117</v>
      </c>
      <c r="E34" s="158">
        <f t="shared" si="10"/>
        <v>5.4868188484825708</v>
      </c>
      <c r="F34" s="158">
        <f t="shared" si="10"/>
        <v>6.2589952137095395</v>
      </c>
      <c r="G34" s="158">
        <f t="shared" si="10"/>
        <v>5.6197303420866973</v>
      </c>
      <c r="H34" s="158">
        <f t="shared" si="10"/>
        <v>5.9408384162465069</v>
      </c>
      <c r="I34" s="158">
        <f t="shared" si="10"/>
        <v>4.592901878914418</v>
      </c>
      <c r="J34" s="158">
        <f t="shared" si="10"/>
        <v>5.3288145370637494</v>
      </c>
      <c r="K34" s="158">
        <f t="shared" si="10"/>
        <v>5.0843218522223879</v>
      </c>
      <c r="L34" s="158">
        <f t="shared" si="10"/>
        <v>8.8908512892970748</v>
      </c>
      <c r="M34" s="158">
        <f t="shared" si="10"/>
        <v>5.8614896397237288</v>
      </c>
      <c r="N34" s="158">
        <f t="shared" si="10"/>
        <v>4.1771554436752751</v>
      </c>
      <c r="O34" s="159">
        <f t="shared" si="10"/>
        <v>6.6856330014224596</v>
      </c>
      <c r="P34" s="160">
        <f t="shared" si="10"/>
        <v>6.8527825672255034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-606</v>
      </c>
      <c r="C36" s="47">
        <f t="shared" ref="C36:P36" si="11">IF(OR(C15=" --- ",C23=" --- ")," --- ",C15-C23)</f>
        <v>-21</v>
      </c>
      <c r="D36" s="47">
        <f t="shared" si="11"/>
        <v>-187</v>
      </c>
      <c r="E36" s="47">
        <f t="shared" si="11"/>
        <v>-456</v>
      </c>
      <c r="F36" s="47">
        <f t="shared" si="11"/>
        <v>-3608</v>
      </c>
      <c r="G36" s="47">
        <f t="shared" si="11"/>
        <v>-202</v>
      </c>
      <c r="H36" s="47">
        <f t="shared" si="11"/>
        <v>-1885</v>
      </c>
      <c r="I36" s="47">
        <f t="shared" si="11"/>
        <v>-628</v>
      </c>
      <c r="J36" s="47">
        <f t="shared" si="11"/>
        <v>-488</v>
      </c>
      <c r="K36" s="47">
        <f t="shared" si="11"/>
        <v>-219</v>
      </c>
      <c r="L36" s="47">
        <f t="shared" si="11"/>
        <v>374</v>
      </c>
      <c r="M36" s="47">
        <f t="shared" si="11"/>
        <v>-671</v>
      </c>
      <c r="N36" s="47">
        <f t="shared" si="11"/>
        <v>-68</v>
      </c>
      <c r="O36" s="163">
        <f t="shared" si="11"/>
        <v>-385</v>
      </c>
      <c r="P36" s="164">
        <f t="shared" si="11"/>
        <v>-647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4998</v>
      </c>
      <c r="C37" s="166">
        <f t="shared" ref="C37:P37" si="12">IF(OR(C23=" --- ",C31=" --- ")," --- ",C23-C31)</f>
        <v>1257</v>
      </c>
      <c r="D37" s="166">
        <f t="shared" si="12"/>
        <v>2205</v>
      </c>
      <c r="E37" s="166">
        <f t="shared" si="12"/>
        <v>1459</v>
      </c>
      <c r="F37" s="166">
        <f t="shared" si="12"/>
        <v>1870</v>
      </c>
      <c r="G37" s="166">
        <f t="shared" si="12"/>
        <v>1513</v>
      </c>
      <c r="H37" s="166">
        <f t="shared" si="12"/>
        <v>1685</v>
      </c>
      <c r="I37" s="166">
        <f t="shared" si="12"/>
        <v>1232</v>
      </c>
      <c r="J37" s="166">
        <f t="shared" si="12"/>
        <v>1478</v>
      </c>
      <c r="K37" s="166">
        <f t="shared" si="12"/>
        <v>1423</v>
      </c>
      <c r="L37" s="166">
        <f t="shared" si="12"/>
        <v>2517</v>
      </c>
      <c r="M37" s="166">
        <f t="shared" si="12"/>
        <v>1570</v>
      </c>
      <c r="N37" s="166">
        <f t="shared" si="12"/>
        <v>1062</v>
      </c>
      <c r="O37" s="167">
        <f t="shared" si="12"/>
        <v>1880</v>
      </c>
      <c r="P37" s="168">
        <f t="shared" si="12"/>
        <v>1868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105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334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0.73476844864563873</v>
      </c>
      <c r="D97" s="46">
        <f t="shared" si="13"/>
        <v>0</v>
      </c>
      <c r="E97" s="46">
        <f t="shared" si="13"/>
        <v>-0.39263803680981368</v>
      </c>
      <c r="F97" s="46">
        <f t="shared" si="13"/>
        <v>-11.635557462633201</v>
      </c>
      <c r="G97" s="46">
        <f t="shared" si="13"/>
        <v>0.35194558683959087</v>
      </c>
      <c r="H97" s="46">
        <f t="shared" si="13"/>
        <v>-7.1080270067516835</v>
      </c>
      <c r="I97" s="46">
        <f t="shared" si="13"/>
        <v>-2.4982098814543718</v>
      </c>
      <c r="J97" s="46">
        <f t="shared" si="13"/>
        <v>-1.2166769993800415</v>
      </c>
      <c r="K97" s="46">
        <f t="shared" si="13"/>
        <v>-0.5584882564455711</v>
      </c>
      <c r="L97" s="46">
        <f t="shared" si="13"/>
        <v>0.83008701350711078</v>
      </c>
      <c r="M97" s="46">
        <f t="shared" si="13"/>
        <v>-3.5059224339420894</v>
      </c>
      <c r="N97" s="46">
        <f t="shared" si="13"/>
        <v>-1.2109704641350163</v>
      </c>
      <c r="O97" s="154">
        <f t="shared" si="13"/>
        <v>-0.16289729893547644</v>
      </c>
      <c r="P97" s="155">
        <f t="shared" si="13"/>
        <v>-1.9644527595883972</v>
      </c>
    </row>
    <row r="98" spans="1:16" ht="30" customHeight="1" thickBot="1">
      <c r="A98" s="152" t="s">
        <v>217</v>
      </c>
      <c r="B98" s="157">
        <f>IF(OR(B21=" --- ",B29=" --- ")," --- ",B21/B29*100-100)</f>
        <v>18.314280359820103</v>
      </c>
      <c r="C98" s="158">
        <f t="shared" ref="C98:P98" si="14">IF(OR(C21=" --- ",C29=" --- ")," --- ",C21/C29*100-100)</f>
        <v>4.382073711703498</v>
      </c>
      <c r="D98" s="158">
        <f t="shared" si="14"/>
        <v>7.9241956809167107</v>
      </c>
      <c r="E98" s="158">
        <f t="shared" si="14"/>
        <v>3.7775891341256482</v>
      </c>
      <c r="F98" s="158">
        <f t="shared" si="14"/>
        <v>6.3386440549070215</v>
      </c>
      <c r="G98" s="158">
        <f t="shared" si="14"/>
        <v>3.8350989570501923</v>
      </c>
      <c r="H98" s="158">
        <f t="shared" si="14"/>
        <v>4.2913586042326841</v>
      </c>
      <c r="I98" s="158">
        <f t="shared" si="14"/>
        <v>4.0178756155087427</v>
      </c>
      <c r="J98" s="158">
        <f t="shared" si="14"/>
        <v>3.4222970265288097</v>
      </c>
      <c r="K98" s="158">
        <f t="shared" si="14"/>
        <v>5.0006024822267818</v>
      </c>
      <c r="L98" s="158">
        <f t="shared" si="14"/>
        <v>8.8707439850965102</v>
      </c>
      <c r="M98" s="158">
        <f t="shared" si="14"/>
        <v>5.052228557160106</v>
      </c>
      <c r="N98" s="158">
        <f t="shared" si="14"/>
        <v>3.5567595910163305</v>
      </c>
      <c r="O98" s="159">
        <f t="shared" si="14"/>
        <v>5.0125313283208044</v>
      </c>
      <c r="P98" s="160">
        <f t="shared" si="14"/>
        <v>5.8808963724155063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185</v>
      </c>
      <c r="D100" s="47">
        <f t="shared" si="15"/>
        <v>0</v>
      </c>
      <c r="E100" s="47">
        <f t="shared" si="15"/>
        <v>-96</v>
      </c>
      <c r="F100" s="47">
        <f t="shared" si="15"/>
        <v>-3254</v>
      </c>
      <c r="G100" s="47">
        <f t="shared" si="15"/>
        <v>89</v>
      </c>
      <c r="H100" s="47">
        <f t="shared" si="15"/>
        <v>-1895</v>
      </c>
      <c r="I100" s="47">
        <f t="shared" si="15"/>
        <v>-628</v>
      </c>
      <c r="J100" s="47">
        <f t="shared" si="15"/>
        <v>-314</v>
      </c>
      <c r="K100" s="47">
        <f t="shared" si="15"/>
        <v>-146</v>
      </c>
      <c r="L100" s="47">
        <f t="shared" si="15"/>
        <v>228</v>
      </c>
      <c r="M100" s="47">
        <f t="shared" si="15"/>
        <v>-885</v>
      </c>
      <c r="N100" s="47">
        <f t="shared" si="15"/>
        <v>-287</v>
      </c>
      <c r="O100" s="163">
        <f t="shared" si="15"/>
        <v>-43</v>
      </c>
      <c r="P100" s="164">
        <f t="shared" si="15"/>
        <v>-504</v>
      </c>
    </row>
    <row r="101" spans="1:16" ht="30" customHeight="1" thickBot="1">
      <c r="A101" s="161" t="s">
        <v>219</v>
      </c>
      <c r="B101" s="165">
        <f>IF(OR(B21=" --- ",B29=" --- ")," --- ",B21-B29)</f>
        <v>3909</v>
      </c>
      <c r="C101" s="166">
        <f t="shared" ref="C101:P101" si="16">IF(OR(C21=" --- ",C29=" --- ")," --- ",C21-C29)</f>
        <v>1057</v>
      </c>
      <c r="D101" s="166">
        <f t="shared" si="16"/>
        <v>1798</v>
      </c>
      <c r="E101" s="166">
        <f t="shared" si="16"/>
        <v>890</v>
      </c>
      <c r="F101" s="166">
        <f t="shared" si="16"/>
        <v>1667</v>
      </c>
      <c r="G101" s="166">
        <f t="shared" si="16"/>
        <v>934</v>
      </c>
      <c r="H101" s="166">
        <f t="shared" si="16"/>
        <v>1097</v>
      </c>
      <c r="I101" s="166">
        <f t="shared" si="16"/>
        <v>971</v>
      </c>
      <c r="J101" s="166">
        <f t="shared" si="16"/>
        <v>854</v>
      </c>
      <c r="K101" s="166">
        <f t="shared" si="16"/>
        <v>1245</v>
      </c>
      <c r="L101" s="166">
        <f t="shared" si="16"/>
        <v>2238</v>
      </c>
      <c r="M101" s="166">
        <f t="shared" si="16"/>
        <v>1214</v>
      </c>
      <c r="N101" s="166">
        <f t="shared" si="16"/>
        <v>814</v>
      </c>
      <c r="O101" s="167">
        <f t="shared" si="16"/>
        <v>1260</v>
      </c>
      <c r="P101" s="168">
        <f t="shared" si="16"/>
        <v>1425</v>
      </c>
    </row>
    <row r="103" spans="1:16">
      <c r="P103" s="25" t="s">
        <v>333</v>
      </c>
    </row>
    <row r="147" spans="1:16" ht="13.5" thickBot="1">
      <c r="P147" s="25" t="s">
        <v>332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-10.605530276513832</v>
      </c>
      <c r="C150" s="46">
        <f t="shared" ref="C150:P150" si="17">IF(OR(C14=" --- ",C22=" --- ")," --- ",C14/C22*100-100)</f>
        <v>-6.0731132075471663</v>
      </c>
      <c r="D150" s="46">
        <f t="shared" si="17"/>
        <v>-5.9993583573949394</v>
      </c>
      <c r="E150" s="46">
        <f t="shared" si="17"/>
        <v>-10</v>
      </c>
      <c r="F150" s="46">
        <f t="shared" si="17"/>
        <v>-9.3626024861147812</v>
      </c>
      <c r="G150" s="46">
        <f t="shared" si="17"/>
        <v>-9.2439644218551393</v>
      </c>
      <c r="H150" s="46">
        <f t="shared" si="17"/>
        <v>0.29515938606847669</v>
      </c>
      <c r="I150" s="46">
        <f t="shared" si="17"/>
        <v>0</v>
      </c>
      <c r="J150" s="46">
        <f t="shared" si="17"/>
        <v>-5.1086318261890824</v>
      </c>
      <c r="K150" s="46">
        <f t="shared" si="17"/>
        <v>-2.2330988069746098</v>
      </c>
      <c r="L150" s="46">
        <f t="shared" si="17"/>
        <v>4.345238095238102</v>
      </c>
      <c r="M150" s="46">
        <f t="shared" si="17"/>
        <v>6.8766066838046243</v>
      </c>
      <c r="N150" s="46">
        <f t="shared" si="17"/>
        <v>7.8607322325915447</v>
      </c>
      <c r="O150" s="154">
        <f t="shared" si="17"/>
        <v>-9.4920899250624586</v>
      </c>
      <c r="P150" s="155">
        <f t="shared" si="17"/>
        <v>-4.1198501872659108</v>
      </c>
    </row>
    <row r="151" spans="1:16" ht="30" customHeight="1" thickBot="1">
      <c r="A151" s="152" t="s">
        <v>224</v>
      </c>
      <c r="B151" s="157">
        <f>IF(OR(B22=" --- ",B30=" --- ")," --- ",B22/B30*100-100)</f>
        <v>23.545945945945945</v>
      </c>
      <c r="C151" s="158">
        <f t="shared" ref="C151:P151" si="18">IF(OR(C22=" --- ",C30=" --- ")," --- ",C22/C30*100-100)</f>
        <v>6.2656641604010019</v>
      </c>
      <c r="D151" s="158">
        <f t="shared" si="18"/>
        <v>15.018450184501859</v>
      </c>
      <c r="E151" s="158">
        <f t="shared" si="18"/>
        <v>18.772682283074886</v>
      </c>
      <c r="F151" s="158">
        <f t="shared" si="18"/>
        <v>5.6735606484069336</v>
      </c>
      <c r="G151" s="158">
        <f t="shared" si="18"/>
        <v>22.537952510704557</v>
      </c>
      <c r="H151" s="158">
        <f t="shared" si="18"/>
        <v>21</v>
      </c>
      <c r="I151" s="158">
        <f t="shared" si="18"/>
        <v>9.8231087692886661</v>
      </c>
      <c r="J151" s="158">
        <f t="shared" si="18"/>
        <v>22.429906542056074</v>
      </c>
      <c r="K151" s="158">
        <f t="shared" si="18"/>
        <v>5.7586541572306658</v>
      </c>
      <c r="L151" s="158">
        <f t="shared" si="18"/>
        <v>9.0555014605647557</v>
      </c>
      <c r="M151" s="158">
        <f t="shared" si="18"/>
        <v>12.917271407837447</v>
      </c>
      <c r="N151" s="158">
        <f t="shared" si="18"/>
        <v>9.7714736012608228</v>
      </c>
      <c r="O151" s="159">
        <f t="shared" si="18"/>
        <v>20.784445189406625</v>
      </c>
      <c r="P151" s="160">
        <f t="shared" si="18"/>
        <v>14.630118890356684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-606</v>
      </c>
      <c r="C153" s="47">
        <f t="shared" ref="C153:P153" si="19">IF(OR(C14=" --- ",C22=" --- ")," --- ",C14-C22)</f>
        <v>-206</v>
      </c>
      <c r="D153" s="47">
        <f t="shared" si="19"/>
        <v>-187</v>
      </c>
      <c r="E153" s="47">
        <f t="shared" si="19"/>
        <v>-360</v>
      </c>
      <c r="F153" s="47">
        <f t="shared" si="19"/>
        <v>-354</v>
      </c>
      <c r="G153" s="47">
        <f t="shared" si="19"/>
        <v>-291</v>
      </c>
      <c r="H153" s="47">
        <f t="shared" si="19"/>
        <v>10</v>
      </c>
      <c r="I153" s="47">
        <f t="shared" si="19"/>
        <v>0</v>
      </c>
      <c r="J153" s="47">
        <f t="shared" si="19"/>
        <v>-174</v>
      </c>
      <c r="K153" s="47">
        <f t="shared" si="19"/>
        <v>-73</v>
      </c>
      <c r="L153" s="47">
        <f t="shared" si="19"/>
        <v>146</v>
      </c>
      <c r="M153" s="47">
        <f t="shared" si="19"/>
        <v>214</v>
      </c>
      <c r="N153" s="47">
        <f t="shared" si="19"/>
        <v>219</v>
      </c>
      <c r="O153" s="163">
        <f t="shared" si="19"/>
        <v>-342</v>
      </c>
      <c r="P153" s="164">
        <f t="shared" si="19"/>
        <v>-143</v>
      </c>
    </row>
    <row r="154" spans="1:16" ht="30" customHeight="1" thickBot="1">
      <c r="A154" s="161" t="s">
        <v>226</v>
      </c>
      <c r="B154" s="165">
        <f>IF(OR(B22=" --- ",B30=" --- ")," --- ",B22-B30)</f>
        <v>1089</v>
      </c>
      <c r="C154" s="166">
        <f t="shared" ref="C154:P154" si="20">IF(OR(C22=" --- ",C30=" --- ")," --- ",C22-C30)</f>
        <v>200</v>
      </c>
      <c r="D154" s="166">
        <f t="shared" si="20"/>
        <v>407</v>
      </c>
      <c r="E154" s="166">
        <f t="shared" si="20"/>
        <v>569</v>
      </c>
      <c r="F154" s="166">
        <f t="shared" si="20"/>
        <v>203</v>
      </c>
      <c r="G154" s="166">
        <f t="shared" si="20"/>
        <v>579</v>
      </c>
      <c r="H154" s="166">
        <f t="shared" si="20"/>
        <v>588</v>
      </c>
      <c r="I154" s="166">
        <f t="shared" si="20"/>
        <v>261</v>
      </c>
      <c r="J154" s="166">
        <f t="shared" si="20"/>
        <v>624</v>
      </c>
      <c r="K154" s="166">
        <f t="shared" si="20"/>
        <v>178</v>
      </c>
      <c r="L154" s="166">
        <f t="shared" si="20"/>
        <v>279</v>
      </c>
      <c r="M154" s="166">
        <f t="shared" si="20"/>
        <v>356</v>
      </c>
      <c r="N154" s="166">
        <f t="shared" si="20"/>
        <v>248</v>
      </c>
      <c r="O154" s="167">
        <f t="shared" si="20"/>
        <v>620</v>
      </c>
      <c r="P154" s="168">
        <f t="shared" si="20"/>
        <v>443</v>
      </c>
    </row>
    <row r="156" spans="1:16">
      <c r="P156" s="25" t="s">
        <v>331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59" priority="9" stopIfTrue="1">
      <formula>B9&gt;B17</formula>
    </cfRule>
    <cfRule type="expression" dxfId="58" priority="10" stopIfTrue="1">
      <formula>B9&lt;B17</formula>
    </cfRule>
  </conditionalFormatting>
  <conditionalFormatting sqref="C9:E9">
    <cfRule type="expression" dxfId="57" priority="7" stopIfTrue="1">
      <formula>C9&gt;C17</formula>
    </cfRule>
    <cfRule type="expression" dxfId="56" priority="8" stopIfTrue="1">
      <formula>C9&lt;C17</formula>
    </cfRule>
  </conditionalFormatting>
  <conditionalFormatting sqref="B10">
    <cfRule type="expression" dxfId="55" priority="5" stopIfTrue="1">
      <formula>B10&gt;B18</formula>
    </cfRule>
    <cfRule type="expression" dxfId="54" priority="6" stopIfTrue="1">
      <formula>B10&lt;B18</formula>
    </cfRule>
  </conditionalFormatting>
  <conditionalFormatting sqref="C9:O9">
    <cfRule type="expression" dxfId="53" priority="3" stopIfTrue="1">
      <formula>C9&gt;C17</formula>
    </cfRule>
    <cfRule type="expression" dxfId="52" priority="4" stopIfTrue="1">
      <formula>C9&lt;C17</formula>
    </cfRule>
  </conditionalFormatting>
  <conditionalFormatting sqref="C10:O10">
    <cfRule type="expression" dxfId="51" priority="1" stopIfTrue="1">
      <formula>C10&gt;C18</formula>
    </cfRule>
    <cfRule type="expression" dxfId="5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6" t="s">
        <v>63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106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12</v>
      </c>
      <c r="C9" s="50">
        <v>12.6875</v>
      </c>
      <c r="D9" s="50">
        <v>12.21</v>
      </c>
      <c r="E9" s="50">
        <v>13.34</v>
      </c>
      <c r="F9" s="50">
        <v>11.26</v>
      </c>
      <c r="G9" s="50">
        <v>11.42</v>
      </c>
      <c r="H9" s="50">
        <v>13.176368938330285</v>
      </c>
      <c r="I9" s="50">
        <v>11.82</v>
      </c>
      <c r="J9" s="50">
        <v>0</v>
      </c>
      <c r="K9" s="50">
        <v>11.77</v>
      </c>
      <c r="L9" s="50">
        <v>11.914599999999998</v>
      </c>
      <c r="M9" s="50">
        <v>12.21</v>
      </c>
      <c r="N9" s="50">
        <v>12.2</v>
      </c>
      <c r="O9" s="131">
        <v>12.14</v>
      </c>
      <c r="P9" s="63">
        <f t="shared" ref="P9:P12" si="0">SUM(B9:O9)/COUNTIF(B9:O9,"&gt;0")</f>
        <v>12.16526684141002</v>
      </c>
    </row>
    <row r="10" spans="1:33" s="34" customFormat="1" ht="30" customHeight="1">
      <c r="A10" s="33" t="s">
        <v>17</v>
      </c>
      <c r="B10" s="74">
        <v>50</v>
      </c>
      <c r="C10" s="51">
        <v>55.141200000000005</v>
      </c>
      <c r="D10" s="51">
        <v>59.588300000000004</v>
      </c>
      <c r="E10" s="51">
        <v>51</v>
      </c>
      <c r="F10" s="51">
        <v>49.42</v>
      </c>
      <c r="G10" s="51">
        <v>55</v>
      </c>
      <c r="H10" s="51">
        <v>57.065735999999994</v>
      </c>
      <c r="I10" s="51">
        <v>60</v>
      </c>
      <c r="J10" s="51">
        <v>0</v>
      </c>
      <c r="K10" s="51">
        <v>52.3</v>
      </c>
      <c r="L10" s="51">
        <v>52.86</v>
      </c>
      <c r="M10" s="51">
        <v>54</v>
      </c>
      <c r="N10" s="51">
        <v>60</v>
      </c>
      <c r="O10" s="132">
        <v>53.1</v>
      </c>
      <c r="P10" s="56">
        <f t="shared" si="0"/>
        <v>54.575018153846152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24142</v>
      </c>
      <c r="J11" s="52">
        <v>0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24828.33071794577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14569.182177033588</v>
      </c>
    </row>
    <row r="13" spans="1:33" s="44" customFormat="1" ht="30" customHeight="1" thickBot="1">
      <c r="A13" s="37" t="s">
        <v>208</v>
      </c>
      <c r="B13" s="38">
        <f>IF(B9=0," --- ",ROUND(12*(1/B9*B11),))</f>
        <v>25884</v>
      </c>
      <c r="C13" s="38">
        <f t="shared" ref="C13:O14" si="1">IF(C9=0," --- ",ROUND(12*(1/C9*C11),))</f>
        <v>24518</v>
      </c>
      <c r="D13" s="38">
        <f t="shared" si="1"/>
        <v>23766</v>
      </c>
      <c r="E13" s="38">
        <f t="shared" si="1"/>
        <v>22894</v>
      </c>
      <c r="F13" s="38">
        <f t="shared" si="1"/>
        <v>25897</v>
      </c>
      <c r="G13" s="38">
        <f t="shared" si="1"/>
        <v>25377</v>
      </c>
      <c r="H13" s="38">
        <f t="shared" si="1"/>
        <v>22686</v>
      </c>
      <c r="I13" s="38">
        <f t="shared" si="1"/>
        <v>24510</v>
      </c>
      <c r="J13" s="38" t="str">
        <f t="shared" si="1"/>
        <v xml:space="preserve"> --- </v>
      </c>
      <c r="K13" s="38">
        <f>IF(K9=0," --- ",ROUND(12*(1/K9*K11)+Q38,))</f>
        <v>25359</v>
      </c>
      <c r="L13" s="38">
        <f t="shared" si="1"/>
        <v>25128</v>
      </c>
      <c r="M13" s="38">
        <f t="shared" si="1"/>
        <v>24358</v>
      </c>
      <c r="N13" s="38">
        <f t="shared" si="1"/>
        <v>23029</v>
      </c>
      <c r="O13" s="135">
        <f t="shared" si="1"/>
        <v>25660</v>
      </c>
      <c r="P13" s="136">
        <f>ROUND(SUM(B13:O13)/COUNTIF(B13:O13,"&gt;0"),)</f>
        <v>24544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3678</v>
      </c>
      <c r="C14" s="77">
        <f t="shared" si="1"/>
        <v>3186</v>
      </c>
      <c r="D14" s="77">
        <f t="shared" si="1"/>
        <v>2845</v>
      </c>
      <c r="E14" s="77">
        <f t="shared" si="1"/>
        <v>3240</v>
      </c>
      <c r="F14" s="77">
        <f t="shared" si="1"/>
        <v>3375</v>
      </c>
      <c r="G14" s="77">
        <f t="shared" si="1"/>
        <v>2857</v>
      </c>
      <c r="H14" s="77">
        <f t="shared" si="1"/>
        <v>3398</v>
      </c>
      <c r="I14" s="77">
        <f t="shared" si="1"/>
        <v>2918</v>
      </c>
      <c r="J14" s="77" t="str">
        <f t="shared" si="1"/>
        <v xml:space="preserve"> --- </v>
      </c>
      <c r="K14" s="77">
        <f t="shared" si="1"/>
        <v>3196</v>
      </c>
      <c r="L14" s="77">
        <f t="shared" si="1"/>
        <v>3506</v>
      </c>
      <c r="M14" s="77">
        <f t="shared" si="1"/>
        <v>3326</v>
      </c>
      <c r="N14" s="77">
        <f t="shared" si="1"/>
        <v>3005</v>
      </c>
      <c r="O14" s="138">
        <f t="shared" si="1"/>
        <v>3261</v>
      </c>
      <c r="P14" s="136">
        <f>ROUND(SUM(B14:O14)/COUNTIF(B14:O14,"&gt;0"),)</f>
        <v>3215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29562</v>
      </c>
      <c r="C15" s="77">
        <f t="shared" ref="C15:P15" si="2">IF(C9=0," --- ",C13+C14)</f>
        <v>27704</v>
      </c>
      <c r="D15" s="77">
        <f t="shared" si="2"/>
        <v>26611</v>
      </c>
      <c r="E15" s="77">
        <f t="shared" si="2"/>
        <v>26134</v>
      </c>
      <c r="F15" s="77">
        <f t="shared" si="2"/>
        <v>29272</v>
      </c>
      <c r="G15" s="77">
        <f t="shared" si="2"/>
        <v>28234</v>
      </c>
      <c r="H15" s="77">
        <f t="shared" si="2"/>
        <v>26084</v>
      </c>
      <c r="I15" s="77">
        <f t="shared" si="2"/>
        <v>27428</v>
      </c>
      <c r="J15" s="77" t="str">
        <f t="shared" si="2"/>
        <v xml:space="preserve"> --- </v>
      </c>
      <c r="K15" s="77">
        <f t="shared" si="2"/>
        <v>28555</v>
      </c>
      <c r="L15" s="77">
        <f t="shared" si="2"/>
        <v>28634</v>
      </c>
      <c r="M15" s="77">
        <f t="shared" si="2"/>
        <v>27684</v>
      </c>
      <c r="N15" s="77">
        <f t="shared" si="2"/>
        <v>26034</v>
      </c>
      <c r="O15" s="138">
        <f t="shared" si="2"/>
        <v>28921</v>
      </c>
      <c r="P15" s="136">
        <f t="shared" si="2"/>
        <v>27759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13.5</v>
      </c>
      <c r="C17" s="50">
        <v>12.6875</v>
      </c>
      <c r="D17" s="50">
        <v>12.21</v>
      </c>
      <c r="E17" s="50">
        <v>13.34</v>
      </c>
      <c r="F17" s="50">
        <v>11.47</v>
      </c>
      <c r="G17" s="50">
        <v>11.42</v>
      </c>
      <c r="H17" s="50">
        <v>12.960362890160924</v>
      </c>
      <c r="I17" s="50">
        <v>11.82</v>
      </c>
      <c r="J17" s="50">
        <v>0</v>
      </c>
      <c r="K17" s="50">
        <v>11.77</v>
      </c>
      <c r="L17" s="50">
        <v>12.0007</v>
      </c>
      <c r="M17" s="50">
        <v>12.21</v>
      </c>
      <c r="N17" s="50">
        <v>12.2</v>
      </c>
      <c r="O17" s="131">
        <v>12.14</v>
      </c>
      <c r="P17" s="143">
        <f t="shared" ref="P17:P20" si="3">SUM(B17:O17)/COUNTIF(B17:O17,"&gt;0")</f>
        <v>12.286812530012376</v>
      </c>
      <c r="R17" s="144"/>
      <c r="S17" s="144"/>
    </row>
    <row r="18" spans="1:23" s="34" customFormat="1" ht="30" customHeight="1">
      <c r="A18" s="33" t="s">
        <v>17</v>
      </c>
      <c r="B18" s="145">
        <v>40</v>
      </c>
      <c r="C18" s="51">
        <v>55.141200000000005</v>
      </c>
      <c r="D18" s="51">
        <v>59.588300000000004</v>
      </c>
      <c r="E18" s="51">
        <v>51</v>
      </c>
      <c r="F18" s="51">
        <v>48.02</v>
      </c>
      <c r="G18" s="51">
        <v>55</v>
      </c>
      <c r="H18" s="51">
        <v>57.065735999999994</v>
      </c>
      <c r="I18" s="51">
        <v>60</v>
      </c>
      <c r="J18" s="51">
        <v>0</v>
      </c>
      <c r="K18" s="51">
        <v>52.3</v>
      </c>
      <c r="L18" s="51">
        <v>51.82</v>
      </c>
      <c r="M18" s="51">
        <v>54</v>
      </c>
      <c r="N18" s="51">
        <v>60</v>
      </c>
      <c r="O18" s="132">
        <v>53.1</v>
      </c>
      <c r="P18" s="146">
        <f t="shared" si="3"/>
        <v>53.618095076923083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24761</v>
      </c>
      <c r="J19" s="52">
        <v>0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25116.538461538461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0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15001.76923076923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23008</v>
      </c>
      <c r="C21" s="38">
        <f t="shared" ref="C21:O22" si="4">IF(C17=0," --- ",ROUND(12*(1/C17*C19),))</f>
        <v>25178</v>
      </c>
      <c r="D21" s="38">
        <f t="shared" si="4"/>
        <v>23766</v>
      </c>
      <c r="E21" s="38">
        <f t="shared" si="4"/>
        <v>22984</v>
      </c>
      <c r="F21" s="38">
        <f t="shared" si="4"/>
        <v>25527</v>
      </c>
      <c r="G21" s="38">
        <f t="shared" si="4"/>
        <v>25288</v>
      </c>
      <c r="H21" s="38">
        <f t="shared" si="4"/>
        <v>23583</v>
      </c>
      <c r="I21" s="38">
        <f t="shared" si="4"/>
        <v>25138</v>
      </c>
      <c r="J21" s="38" t="str">
        <f t="shared" si="4"/>
        <v xml:space="preserve"> --- </v>
      </c>
      <c r="K21" s="38">
        <f t="shared" si="4"/>
        <v>25498</v>
      </c>
      <c r="L21" s="38">
        <f t="shared" si="4"/>
        <v>25185</v>
      </c>
      <c r="M21" s="38">
        <f t="shared" si="4"/>
        <v>25243</v>
      </c>
      <c r="N21" s="38">
        <f t="shared" si="4"/>
        <v>23311</v>
      </c>
      <c r="O21" s="135">
        <f t="shared" si="4"/>
        <v>25701</v>
      </c>
      <c r="P21" s="136">
        <f>ROUND(SUM(B21:O21)/COUNTIF(B21:O21,"&gt;0"),)</f>
        <v>24570</v>
      </c>
    </row>
    <row r="22" spans="1:23" s="82" customFormat="1" ht="30" customHeight="1" thickBot="1">
      <c r="A22" s="37" t="s">
        <v>209</v>
      </c>
      <c r="B22" s="77">
        <f>IF(B18=0," --- ",ROUND(12*(1/B18*B20),))</f>
        <v>5143</v>
      </c>
      <c r="C22" s="77">
        <f t="shared" si="4"/>
        <v>3392</v>
      </c>
      <c r="D22" s="77">
        <f t="shared" si="4"/>
        <v>3026</v>
      </c>
      <c r="E22" s="77">
        <f t="shared" si="4"/>
        <v>3600</v>
      </c>
      <c r="F22" s="77">
        <f t="shared" si="4"/>
        <v>3549</v>
      </c>
      <c r="G22" s="77">
        <f t="shared" si="4"/>
        <v>3148</v>
      </c>
      <c r="H22" s="77">
        <f t="shared" si="4"/>
        <v>3388</v>
      </c>
      <c r="I22" s="77">
        <f t="shared" si="4"/>
        <v>2918</v>
      </c>
      <c r="J22" s="77" t="str">
        <f t="shared" si="4"/>
        <v xml:space="preserve"> --- </v>
      </c>
      <c r="K22" s="77">
        <f t="shared" si="4"/>
        <v>3269</v>
      </c>
      <c r="L22" s="77">
        <f t="shared" si="4"/>
        <v>3360</v>
      </c>
      <c r="M22" s="77">
        <f t="shared" si="4"/>
        <v>3112</v>
      </c>
      <c r="N22" s="77">
        <f t="shared" si="4"/>
        <v>2786</v>
      </c>
      <c r="O22" s="138">
        <f t="shared" si="4"/>
        <v>3603</v>
      </c>
      <c r="P22" s="136">
        <f>ROUND(SUM(B22:O22)/COUNTIF(B22:O22,"&gt;0"),)</f>
        <v>3407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28151</v>
      </c>
      <c r="C23" s="77">
        <f t="shared" si="5"/>
        <v>28570</v>
      </c>
      <c r="D23" s="77">
        <f t="shared" si="5"/>
        <v>26792</v>
      </c>
      <c r="E23" s="77">
        <f t="shared" si="5"/>
        <v>26584</v>
      </c>
      <c r="F23" s="77">
        <f t="shared" si="5"/>
        <v>29076</v>
      </c>
      <c r="G23" s="77">
        <f t="shared" si="5"/>
        <v>28436</v>
      </c>
      <c r="H23" s="77">
        <f t="shared" si="5"/>
        <v>26971</v>
      </c>
      <c r="I23" s="77">
        <f t="shared" si="5"/>
        <v>28056</v>
      </c>
      <c r="J23" s="77" t="str">
        <f t="shared" si="5"/>
        <v xml:space="preserve"> --- </v>
      </c>
      <c r="K23" s="77">
        <f t="shared" si="5"/>
        <v>28767</v>
      </c>
      <c r="L23" s="77">
        <f t="shared" si="5"/>
        <v>28545</v>
      </c>
      <c r="M23" s="77">
        <f t="shared" si="5"/>
        <v>28355</v>
      </c>
      <c r="N23" s="77">
        <f t="shared" si="5"/>
        <v>26097</v>
      </c>
      <c r="O23" s="138">
        <f t="shared" si="5"/>
        <v>29304</v>
      </c>
      <c r="P23" s="136">
        <f t="shared" si="5"/>
        <v>27977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13.12</v>
      </c>
      <c r="C25" s="50">
        <v>12.5</v>
      </c>
      <c r="D25" s="50">
        <v>12.28</v>
      </c>
      <c r="E25" s="50">
        <v>13.34</v>
      </c>
      <c r="F25" s="50">
        <v>11.99</v>
      </c>
      <c r="G25" s="50">
        <v>11.42</v>
      </c>
      <c r="H25" s="50">
        <v>12.76595744680851</v>
      </c>
      <c r="I25" s="50">
        <v>11.9</v>
      </c>
      <c r="J25" s="50">
        <v>0</v>
      </c>
      <c r="K25" s="50">
        <v>11.77</v>
      </c>
      <c r="L25" s="50">
        <v>12.0007</v>
      </c>
      <c r="M25" s="50">
        <v>12.21</v>
      </c>
      <c r="N25" s="50">
        <v>11.85</v>
      </c>
      <c r="O25" s="131">
        <v>12.14</v>
      </c>
      <c r="P25" s="143">
        <f t="shared" ref="P25:P28" si="6">SUM(B25:O25)/COUNTIF(B25:O25,"&gt;0")</f>
        <v>12.252819803600651</v>
      </c>
      <c r="R25" s="144"/>
      <c r="S25" s="144"/>
    </row>
    <row r="26" spans="1:23" s="34" customFormat="1" ht="30" customHeight="1">
      <c r="A26" s="33" t="s">
        <v>17</v>
      </c>
      <c r="B26" s="145">
        <v>40</v>
      </c>
      <c r="C26" s="51">
        <v>54.06</v>
      </c>
      <c r="D26" s="51">
        <v>56.02</v>
      </c>
      <c r="E26" s="51">
        <v>51</v>
      </c>
      <c r="F26" s="51">
        <v>47.22</v>
      </c>
      <c r="G26" s="51">
        <v>55</v>
      </c>
      <c r="H26" s="51">
        <v>56.2224</v>
      </c>
      <c r="I26" s="51">
        <v>60</v>
      </c>
      <c r="J26" s="51">
        <v>0</v>
      </c>
      <c r="K26" s="51">
        <v>49.9</v>
      </c>
      <c r="L26" s="51">
        <v>51.82</v>
      </c>
      <c r="M26" s="51">
        <v>54</v>
      </c>
      <c r="N26" s="51">
        <v>58.2</v>
      </c>
      <c r="O26" s="132">
        <v>53.1</v>
      </c>
      <c r="P26" s="146">
        <f t="shared" si="6"/>
        <v>52.810953846153851</v>
      </c>
      <c r="R26" s="144"/>
      <c r="S26" s="144"/>
    </row>
    <row r="27" spans="1:23" s="44" customFormat="1" ht="30" customHeight="1">
      <c r="A27" s="35" t="s">
        <v>16</v>
      </c>
      <c r="B27" s="147">
        <v>23887.75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23966</v>
      </c>
      <c r="J27" s="52">
        <v>0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23968.057692307691</v>
      </c>
      <c r="R27" s="144"/>
      <c r="S27" s="144"/>
    </row>
    <row r="28" spans="1:23" s="82" customFormat="1" ht="30" customHeight="1" thickBot="1">
      <c r="A28" s="36" t="s">
        <v>18</v>
      </c>
      <c r="B28" s="149">
        <v>13671.924999999999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0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12972.071153846153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21849</v>
      </c>
      <c r="C29" s="38">
        <f t="shared" ref="C29:O30" si="7">IF(C25=0," --- ",ROUND(12*(1/C25*C27),))</f>
        <v>24121</v>
      </c>
      <c r="D29" s="38">
        <f t="shared" si="7"/>
        <v>22690</v>
      </c>
      <c r="E29" s="38">
        <f t="shared" si="7"/>
        <v>22147</v>
      </c>
      <c r="F29" s="38">
        <f t="shared" si="7"/>
        <v>23470</v>
      </c>
      <c r="G29" s="38">
        <f t="shared" si="7"/>
        <v>24354</v>
      </c>
      <c r="H29" s="38">
        <f t="shared" si="7"/>
        <v>23058</v>
      </c>
      <c r="I29" s="38">
        <f t="shared" si="7"/>
        <v>24167</v>
      </c>
      <c r="J29" s="38" t="str">
        <f t="shared" si="7"/>
        <v xml:space="preserve"> --- </v>
      </c>
      <c r="K29" s="38">
        <f t="shared" si="7"/>
        <v>24283</v>
      </c>
      <c r="L29" s="38">
        <f t="shared" si="7"/>
        <v>23980</v>
      </c>
      <c r="M29" s="38">
        <f t="shared" si="7"/>
        <v>24029</v>
      </c>
      <c r="N29" s="38">
        <f t="shared" si="7"/>
        <v>22886</v>
      </c>
      <c r="O29" s="135">
        <f t="shared" si="7"/>
        <v>24474</v>
      </c>
      <c r="P29" s="136">
        <f>ROUND(SUM(B29:O29)/COUNTIF(B29:O29,"&gt;0"),)</f>
        <v>23501</v>
      </c>
    </row>
    <row r="30" spans="1:23" s="82" customFormat="1" ht="30" customHeight="1" thickBot="1">
      <c r="A30" s="37" t="s">
        <v>209</v>
      </c>
      <c r="B30" s="77">
        <f>IF(B26=0," --- ",ROUND(12*(1/B26*B28),))</f>
        <v>4102</v>
      </c>
      <c r="C30" s="77">
        <f t="shared" si="7"/>
        <v>3192</v>
      </c>
      <c r="D30" s="77">
        <f t="shared" si="7"/>
        <v>2710</v>
      </c>
      <c r="E30" s="77">
        <f t="shared" si="7"/>
        <v>3031</v>
      </c>
      <c r="F30" s="77">
        <f t="shared" si="7"/>
        <v>3253</v>
      </c>
      <c r="G30" s="77">
        <f t="shared" si="7"/>
        <v>2569</v>
      </c>
      <c r="H30" s="77">
        <f t="shared" si="7"/>
        <v>2800</v>
      </c>
      <c r="I30" s="77">
        <f t="shared" si="7"/>
        <v>2657</v>
      </c>
      <c r="J30" s="77" t="str">
        <f t="shared" si="7"/>
        <v xml:space="preserve"> --- </v>
      </c>
      <c r="K30" s="77">
        <f t="shared" si="7"/>
        <v>3091</v>
      </c>
      <c r="L30" s="77">
        <f t="shared" si="7"/>
        <v>3081</v>
      </c>
      <c r="M30" s="77">
        <f t="shared" si="7"/>
        <v>2756</v>
      </c>
      <c r="N30" s="77">
        <f t="shared" si="7"/>
        <v>2538</v>
      </c>
      <c r="O30" s="138">
        <f t="shared" si="7"/>
        <v>2983</v>
      </c>
      <c r="P30" s="136">
        <f>ROUND(SUM(B30:O30)/COUNTIF(B30:O30,"&gt;0"),)</f>
        <v>2982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25951</v>
      </c>
      <c r="C31" s="77">
        <f t="shared" si="8"/>
        <v>27313</v>
      </c>
      <c r="D31" s="77">
        <f t="shared" si="8"/>
        <v>25400</v>
      </c>
      <c r="E31" s="77">
        <f t="shared" si="8"/>
        <v>25178</v>
      </c>
      <c r="F31" s="77">
        <f t="shared" si="8"/>
        <v>26723</v>
      </c>
      <c r="G31" s="77">
        <f t="shared" si="8"/>
        <v>26923</v>
      </c>
      <c r="H31" s="77">
        <f t="shared" si="8"/>
        <v>25858</v>
      </c>
      <c r="I31" s="77">
        <f t="shared" si="8"/>
        <v>26824</v>
      </c>
      <c r="J31" s="77" t="str">
        <f t="shared" si="8"/>
        <v xml:space="preserve"> --- </v>
      </c>
      <c r="K31" s="77">
        <f t="shared" si="8"/>
        <v>27374</v>
      </c>
      <c r="L31" s="77">
        <f t="shared" si="8"/>
        <v>27061</v>
      </c>
      <c r="M31" s="77">
        <f t="shared" si="8"/>
        <v>26785</v>
      </c>
      <c r="N31" s="77">
        <f t="shared" si="8"/>
        <v>25424</v>
      </c>
      <c r="O31" s="138">
        <f t="shared" si="8"/>
        <v>27457</v>
      </c>
      <c r="P31" s="136">
        <f t="shared" si="8"/>
        <v>26483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5.0122553372881953</v>
      </c>
      <c r="C33" s="46">
        <f t="shared" ref="C33:P33" si="9">IF(OR(C15=" --- ",C23=" --- ")," --- ",C15/C23*100-100)</f>
        <v>-3.0311515575778856</v>
      </c>
      <c r="D33" s="46">
        <f t="shared" si="9"/>
        <v>-0.6755747984473004</v>
      </c>
      <c r="E33" s="46">
        <f t="shared" si="9"/>
        <v>-1.6927475173036441</v>
      </c>
      <c r="F33" s="46">
        <f t="shared" si="9"/>
        <v>0.67409547393037883</v>
      </c>
      <c r="G33" s="46">
        <f t="shared" si="9"/>
        <v>-0.710367140244756</v>
      </c>
      <c r="H33" s="46">
        <f t="shared" si="9"/>
        <v>-3.2887175114011313</v>
      </c>
      <c r="I33" s="46">
        <f t="shared" si="9"/>
        <v>-2.2383803820929558</v>
      </c>
      <c r="J33" s="46" t="str">
        <f t="shared" si="9"/>
        <v xml:space="preserve"> --- </v>
      </c>
      <c r="K33" s="46">
        <f t="shared" si="9"/>
        <v>-0.73695553933326607</v>
      </c>
      <c r="L33" s="46">
        <f t="shared" si="9"/>
        <v>0.31178840427395471</v>
      </c>
      <c r="M33" s="46">
        <f t="shared" si="9"/>
        <v>-2.3664256744842191</v>
      </c>
      <c r="N33" s="46">
        <f t="shared" si="9"/>
        <v>-0.24140705828256159</v>
      </c>
      <c r="O33" s="154">
        <f t="shared" si="9"/>
        <v>-1.3069888069888123</v>
      </c>
      <c r="P33" s="155">
        <f t="shared" si="9"/>
        <v>-0.77921149515674415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8.4775153173288089</v>
      </c>
      <c r="C34" s="158">
        <f t="shared" ref="C34:P34" si="10">IF(OR(C23=" --- ",C31=" --- ")," --- ",C23/C31*100-100)</f>
        <v>4.6022040786438652</v>
      </c>
      <c r="D34" s="158">
        <f t="shared" si="10"/>
        <v>5.4803149606299257</v>
      </c>
      <c r="E34" s="158">
        <f t="shared" si="10"/>
        <v>5.5842402097068913</v>
      </c>
      <c r="F34" s="158">
        <f t="shared" si="10"/>
        <v>8.8051491224787668</v>
      </c>
      <c r="G34" s="158">
        <f t="shared" si="10"/>
        <v>5.6197303420866973</v>
      </c>
      <c r="H34" s="158">
        <f t="shared" si="10"/>
        <v>4.3042772062804602</v>
      </c>
      <c r="I34" s="158">
        <f t="shared" si="10"/>
        <v>4.592901878914418</v>
      </c>
      <c r="J34" s="158" t="str">
        <f t="shared" si="10"/>
        <v xml:space="preserve"> --- </v>
      </c>
      <c r="K34" s="158">
        <f t="shared" si="10"/>
        <v>5.0887703660407624</v>
      </c>
      <c r="L34" s="158">
        <f t="shared" si="10"/>
        <v>5.4839067292413546</v>
      </c>
      <c r="M34" s="158">
        <f t="shared" si="10"/>
        <v>5.8614896397237288</v>
      </c>
      <c r="N34" s="158">
        <f t="shared" si="10"/>
        <v>2.6471050975456194</v>
      </c>
      <c r="O34" s="159">
        <f t="shared" si="10"/>
        <v>6.7268820337254738</v>
      </c>
      <c r="P34" s="160">
        <f t="shared" si="10"/>
        <v>5.6413548314012729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1411</v>
      </c>
      <c r="C36" s="47">
        <f t="shared" ref="C36:P36" si="11">IF(OR(C15=" --- ",C23=" --- ")," --- ",C15-C23)</f>
        <v>-866</v>
      </c>
      <c r="D36" s="47">
        <f t="shared" si="11"/>
        <v>-181</v>
      </c>
      <c r="E36" s="47">
        <f t="shared" si="11"/>
        <v>-450</v>
      </c>
      <c r="F36" s="47">
        <f t="shared" si="11"/>
        <v>196</v>
      </c>
      <c r="G36" s="47">
        <f t="shared" si="11"/>
        <v>-202</v>
      </c>
      <c r="H36" s="47">
        <f t="shared" si="11"/>
        <v>-887</v>
      </c>
      <c r="I36" s="47">
        <f t="shared" si="11"/>
        <v>-628</v>
      </c>
      <c r="J36" s="47" t="str">
        <f t="shared" si="11"/>
        <v xml:space="preserve"> --- </v>
      </c>
      <c r="K36" s="47">
        <f t="shared" si="11"/>
        <v>-212</v>
      </c>
      <c r="L36" s="47">
        <f t="shared" si="11"/>
        <v>89</v>
      </c>
      <c r="M36" s="47">
        <f t="shared" si="11"/>
        <v>-671</v>
      </c>
      <c r="N36" s="47">
        <f t="shared" si="11"/>
        <v>-63</v>
      </c>
      <c r="O36" s="163">
        <f t="shared" si="11"/>
        <v>-383</v>
      </c>
      <c r="P36" s="164">
        <f t="shared" si="11"/>
        <v>-218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2200</v>
      </c>
      <c r="C37" s="166">
        <f t="shared" ref="C37:P37" si="12">IF(OR(C23=" --- ",C31=" --- ")," --- ",C23-C31)</f>
        <v>1257</v>
      </c>
      <c r="D37" s="166">
        <f t="shared" si="12"/>
        <v>1392</v>
      </c>
      <c r="E37" s="166">
        <f t="shared" si="12"/>
        <v>1406</v>
      </c>
      <c r="F37" s="166">
        <f t="shared" si="12"/>
        <v>2353</v>
      </c>
      <c r="G37" s="166">
        <f t="shared" si="12"/>
        <v>1513</v>
      </c>
      <c r="H37" s="166">
        <f t="shared" si="12"/>
        <v>1113</v>
      </c>
      <c r="I37" s="166">
        <f t="shared" si="12"/>
        <v>1232</v>
      </c>
      <c r="J37" s="166" t="str">
        <f t="shared" si="12"/>
        <v xml:space="preserve"> --- </v>
      </c>
      <c r="K37" s="166">
        <f t="shared" si="12"/>
        <v>1393</v>
      </c>
      <c r="L37" s="166">
        <f t="shared" si="12"/>
        <v>1484</v>
      </c>
      <c r="M37" s="166">
        <f t="shared" si="12"/>
        <v>1570</v>
      </c>
      <c r="N37" s="166">
        <f t="shared" si="12"/>
        <v>673</v>
      </c>
      <c r="O37" s="167">
        <f t="shared" si="12"/>
        <v>1847</v>
      </c>
      <c r="P37" s="168">
        <f t="shared" si="12"/>
        <v>1494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107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338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12.5</v>
      </c>
      <c r="C97" s="46">
        <f t="shared" ref="C97:P97" si="13">IF(OR(C13=" --- ",C21=" --- ")," --- ",C13/C21*100-100)</f>
        <v>-2.6213360870601292</v>
      </c>
      <c r="D97" s="46">
        <f t="shared" si="13"/>
        <v>0</v>
      </c>
      <c r="E97" s="46">
        <f t="shared" si="13"/>
        <v>-0.39157674904281237</v>
      </c>
      <c r="F97" s="46">
        <f t="shared" si="13"/>
        <v>1.4494456849610202</v>
      </c>
      <c r="G97" s="46">
        <f t="shared" si="13"/>
        <v>0.35194558683959087</v>
      </c>
      <c r="H97" s="46">
        <f t="shared" si="13"/>
        <v>-3.8035873298562564</v>
      </c>
      <c r="I97" s="46">
        <f t="shared" si="13"/>
        <v>-2.4982098814543718</v>
      </c>
      <c r="J97" s="46" t="str">
        <f t="shared" si="13"/>
        <v xml:space="preserve"> --- </v>
      </c>
      <c r="K97" s="46">
        <f t="shared" si="13"/>
        <v>-0.54514079535650239</v>
      </c>
      <c r="L97" s="46">
        <f t="shared" si="13"/>
        <v>-0.22632519356760383</v>
      </c>
      <c r="M97" s="46">
        <f t="shared" si="13"/>
        <v>-3.5059224339420894</v>
      </c>
      <c r="N97" s="46">
        <f t="shared" si="13"/>
        <v>-1.2097293123418069</v>
      </c>
      <c r="O97" s="154">
        <f t="shared" si="13"/>
        <v>-0.1595268666588936</v>
      </c>
      <c r="P97" s="155">
        <f t="shared" si="13"/>
        <v>-0.10582010582011492</v>
      </c>
    </row>
    <row r="98" spans="1:16" ht="30" customHeight="1" thickBot="1">
      <c r="A98" s="152" t="s">
        <v>217</v>
      </c>
      <c r="B98" s="157">
        <f>IF(OR(B21=" --- ",B29=" --- ")," --- ",B21/B29*100-100)</f>
        <v>5.3045905991120748</v>
      </c>
      <c r="C98" s="158">
        <f t="shared" ref="C98:P98" si="14">IF(OR(C21=" --- ",C29=" --- ")," --- ",C21/C29*100-100)</f>
        <v>4.382073711703498</v>
      </c>
      <c r="D98" s="158">
        <f t="shared" si="14"/>
        <v>4.7421771705597138</v>
      </c>
      <c r="E98" s="158">
        <f t="shared" si="14"/>
        <v>3.7792929064884646</v>
      </c>
      <c r="F98" s="158">
        <f t="shared" si="14"/>
        <v>8.7643800596506054</v>
      </c>
      <c r="G98" s="158">
        <f t="shared" si="14"/>
        <v>3.8350989570501923</v>
      </c>
      <c r="H98" s="158">
        <f t="shared" si="14"/>
        <v>2.2768670309653913</v>
      </c>
      <c r="I98" s="158">
        <f t="shared" si="14"/>
        <v>4.0178756155087427</v>
      </c>
      <c r="J98" s="158" t="str">
        <f t="shared" si="14"/>
        <v xml:space="preserve"> --- </v>
      </c>
      <c r="K98" s="158">
        <f t="shared" si="14"/>
        <v>5.0035003912202001</v>
      </c>
      <c r="L98" s="158">
        <f t="shared" si="14"/>
        <v>5.0250208507089269</v>
      </c>
      <c r="M98" s="158">
        <f t="shared" si="14"/>
        <v>5.052228557160106</v>
      </c>
      <c r="N98" s="158">
        <f t="shared" si="14"/>
        <v>1.8570304989950159</v>
      </c>
      <c r="O98" s="159">
        <f t="shared" si="14"/>
        <v>5.0134836969845509</v>
      </c>
      <c r="P98" s="160">
        <f t="shared" si="14"/>
        <v>4.5487426066976013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2876</v>
      </c>
      <c r="C100" s="47">
        <f t="shared" ref="C100:P100" si="15">IF(OR(C13=" --- ",C21=" --- ")," --- ",C13-C21)</f>
        <v>-660</v>
      </c>
      <c r="D100" s="47">
        <f t="shared" si="15"/>
        <v>0</v>
      </c>
      <c r="E100" s="47">
        <f t="shared" si="15"/>
        <v>-90</v>
      </c>
      <c r="F100" s="47">
        <f t="shared" si="15"/>
        <v>370</v>
      </c>
      <c r="G100" s="47">
        <f t="shared" si="15"/>
        <v>89</v>
      </c>
      <c r="H100" s="47">
        <f t="shared" si="15"/>
        <v>-897</v>
      </c>
      <c r="I100" s="47">
        <f t="shared" si="15"/>
        <v>-628</v>
      </c>
      <c r="J100" s="47" t="str">
        <f t="shared" si="15"/>
        <v xml:space="preserve"> --- </v>
      </c>
      <c r="K100" s="47">
        <f t="shared" si="15"/>
        <v>-139</v>
      </c>
      <c r="L100" s="47">
        <f t="shared" si="15"/>
        <v>-57</v>
      </c>
      <c r="M100" s="47">
        <f t="shared" si="15"/>
        <v>-885</v>
      </c>
      <c r="N100" s="47">
        <f t="shared" si="15"/>
        <v>-282</v>
      </c>
      <c r="O100" s="163">
        <f t="shared" si="15"/>
        <v>-41</v>
      </c>
      <c r="P100" s="164">
        <f t="shared" si="15"/>
        <v>-26</v>
      </c>
    </row>
    <row r="101" spans="1:16" ht="30" customHeight="1" thickBot="1">
      <c r="A101" s="161" t="s">
        <v>219</v>
      </c>
      <c r="B101" s="165">
        <f>IF(OR(B21=" --- ",B29=" --- ")," --- ",B21-B29)</f>
        <v>1159</v>
      </c>
      <c r="C101" s="166">
        <f t="shared" ref="C101:P101" si="16">IF(OR(C21=" --- ",C29=" --- ")," --- ",C21-C29)</f>
        <v>1057</v>
      </c>
      <c r="D101" s="166">
        <f t="shared" si="16"/>
        <v>1076</v>
      </c>
      <c r="E101" s="166">
        <f t="shared" si="16"/>
        <v>837</v>
      </c>
      <c r="F101" s="166">
        <f t="shared" si="16"/>
        <v>2057</v>
      </c>
      <c r="G101" s="166">
        <f t="shared" si="16"/>
        <v>934</v>
      </c>
      <c r="H101" s="166">
        <f t="shared" si="16"/>
        <v>525</v>
      </c>
      <c r="I101" s="166">
        <f t="shared" si="16"/>
        <v>971</v>
      </c>
      <c r="J101" s="166" t="str">
        <f t="shared" si="16"/>
        <v xml:space="preserve"> --- </v>
      </c>
      <c r="K101" s="166">
        <f t="shared" si="16"/>
        <v>1215</v>
      </c>
      <c r="L101" s="166">
        <f t="shared" si="16"/>
        <v>1205</v>
      </c>
      <c r="M101" s="166">
        <f t="shared" si="16"/>
        <v>1214</v>
      </c>
      <c r="N101" s="166">
        <f t="shared" si="16"/>
        <v>425</v>
      </c>
      <c r="O101" s="167">
        <f t="shared" si="16"/>
        <v>1227</v>
      </c>
      <c r="P101" s="168">
        <f t="shared" si="16"/>
        <v>1069</v>
      </c>
    </row>
    <row r="103" spans="1:16">
      <c r="P103" s="25" t="s">
        <v>337</v>
      </c>
    </row>
    <row r="147" spans="1:16" ht="13.5" thickBot="1">
      <c r="P147" s="25" t="s">
        <v>336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-28.485319852226326</v>
      </c>
      <c r="C150" s="46">
        <f t="shared" ref="C150:P150" si="17">IF(OR(C14=" --- ",C22=" --- ")," --- ",C14/C22*100-100)</f>
        <v>-6.0731132075471663</v>
      </c>
      <c r="D150" s="46">
        <f t="shared" si="17"/>
        <v>-5.9814937210839361</v>
      </c>
      <c r="E150" s="46">
        <f t="shared" si="17"/>
        <v>-10</v>
      </c>
      <c r="F150" s="46">
        <f t="shared" si="17"/>
        <v>-4.9027895181741314</v>
      </c>
      <c r="G150" s="46">
        <f t="shared" si="17"/>
        <v>-9.2439644218551393</v>
      </c>
      <c r="H150" s="46">
        <f t="shared" si="17"/>
        <v>0.29515938606847669</v>
      </c>
      <c r="I150" s="46">
        <f t="shared" si="17"/>
        <v>0</v>
      </c>
      <c r="J150" s="46" t="str">
        <f t="shared" si="17"/>
        <v xml:space="preserve"> --- </v>
      </c>
      <c r="K150" s="46">
        <f t="shared" si="17"/>
        <v>-2.2330988069746098</v>
      </c>
      <c r="L150" s="46">
        <f t="shared" si="17"/>
        <v>4.345238095238102</v>
      </c>
      <c r="M150" s="46">
        <f t="shared" si="17"/>
        <v>6.8766066838046243</v>
      </c>
      <c r="N150" s="46">
        <f t="shared" si="17"/>
        <v>7.8607322325915447</v>
      </c>
      <c r="O150" s="154">
        <f t="shared" si="17"/>
        <v>-9.4920899250624586</v>
      </c>
      <c r="P150" s="155">
        <f t="shared" si="17"/>
        <v>-5.6354564132668088</v>
      </c>
    </row>
    <row r="151" spans="1:16" ht="30" customHeight="1" thickBot="1">
      <c r="A151" s="152" t="s">
        <v>224</v>
      </c>
      <c r="B151" s="157">
        <f>IF(OR(B22=" --- ",B30=" --- ")," --- ",B22/B30*100-100)</f>
        <v>25.377864456362744</v>
      </c>
      <c r="C151" s="158">
        <f t="shared" ref="C151:P151" si="18">IF(OR(C22=" --- ",C30=" --- ")," --- ",C22/C30*100-100)</f>
        <v>6.2656641604010019</v>
      </c>
      <c r="D151" s="158">
        <f t="shared" si="18"/>
        <v>11.660516605166052</v>
      </c>
      <c r="E151" s="158">
        <f t="shared" si="18"/>
        <v>18.772682283074886</v>
      </c>
      <c r="F151" s="158">
        <f t="shared" si="18"/>
        <v>9.0992929603443145</v>
      </c>
      <c r="G151" s="158">
        <f t="shared" si="18"/>
        <v>22.537952510704557</v>
      </c>
      <c r="H151" s="158">
        <f t="shared" si="18"/>
        <v>21</v>
      </c>
      <c r="I151" s="158">
        <f t="shared" si="18"/>
        <v>9.8231087692886661</v>
      </c>
      <c r="J151" s="158" t="str">
        <f t="shared" si="18"/>
        <v xml:space="preserve"> --- </v>
      </c>
      <c r="K151" s="158">
        <f t="shared" si="18"/>
        <v>5.7586541572306658</v>
      </c>
      <c r="L151" s="158">
        <f t="shared" si="18"/>
        <v>9.0555014605647557</v>
      </c>
      <c r="M151" s="158">
        <f t="shared" si="18"/>
        <v>12.917271407837447</v>
      </c>
      <c r="N151" s="158">
        <f t="shared" si="18"/>
        <v>9.7714736012608228</v>
      </c>
      <c r="O151" s="159">
        <f t="shared" si="18"/>
        <v>20.784445189406625</v>
      </c>
      <c r="P151" s="160">
        <f t="shared" si="18"/>
        <v>14.252179745137482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-1465</v>
      </c>
      <c r="C153" s="47">
        <f t="shared" ref="C153:P153" si="19">IF(OR(C14=" --- ",C22=" --- ")," --- ",C14-C22)</f>
        <v>-206</v>
      </c>
      <c r="D153" s="47">
        <f t="shared" si="19"/>
        <v>-181</v>
      </c>
      <c r="E153" s="47">
        <f t="shared" si="19"/>
        <v>-360</v>
      </c>
      <c r="F153" s="47">
        <f t="shared" si="19"/>
        <v>-174</v>
      </c>
      <c r="G153" s="47">
        <f t="shared" si="19"/>
        <v>-291</v>
      </c>
      <c r="H153" s="47">
        <f t="shared" si="19"/>
        <v>10</v>
      </c>
      <c r="I153" s="47">
        <f t="shared" si="19"/>
        <v>0</v>
      </c>
      <c r="J153" s="47" t="str">
        <f t="shared" si="19"/>
        <v xml:space="preserve"> --- </v>
      </c>
      <c r="K153" s="47">
        <f t="shared" si="19"/>
        <v>-73</v>
      </c>
      <c r="L153" s="47">
        <f t="shared" si="19"/>
        <v>146</v>
      </c>
      <c r="M153" s="47">
        <f t="shared" si="19"/>
        <v>214</v>
      </c>
      <c r="N153" s="47">
        <f t="shared" si="19"/>
        <v>219</v>
      </c>
      <c r="O153" s="163">
        <f t="shared" si="19"/>
        <v>-342</v>
      </c>
      <c r="P153" s="164">
        <f t="shared" si="19"/>
        <v>-192</v>
      </c>
    </row>
    <row r="154" spans="1:16" ht="30" customHeight="1" thickBot="1">
      <c r="A154" s="161" t="s">
        <v>226</v>
      </c>
      <c r="B154" s="165">
        <f>IF(OR(B22=" --- ",B30=" --- ")," --- ",B22-B30)</f>
        <v>1041</v>
      </c>
      <c r="C154" s="166">
        <f t="shared" ref="C154:P154" si="20">IF(OR(C22=" --- ",C30=" --- ")," --- ",C22-C30)</f>
        <v>200</v>
      </c>
      <c r="D154" s="166">
        <f t="shared" si="20"/>
        <v>316</v>
      </c>
      <c r="E154" s="166">
        <f t="shared" si="20"/>
        <v>569</v>
      </c>
      <c r="F154" s="166">
        <f t="shared" si="20"/>
        <v>296</v>
      </c>
      <c r="G154" s="166">
        <f t="shared" si="20"/>
        <v>579</v>
      </c>
      <c r="H154" s="166">
        <f t="shared" si="20"/>
        <v>588</v>
      </c>
      <c r="I154" s="166">
        <f t="shared" si="20"/>
        <v>261</v>
      </c>
      <c r="J154" s="166" t="str">
        <f t="shared" si="20"/>
        <v xml:space="preserve"> --- </v>
      </c>
      <c r="K154" s="166">
        <f t="shared" si="20"/>
        <v>178</v>
      </c>
      <c r="L154" s="166">
        <f t="shared" si="20"/>
        <v>279</v>
      </c>
      <c r="M154" s="166">
        <f t="shared" si="20"/>
        <v>356</v>
      </c>
      <c r="N154" s="166">
        <f t="shared" si="20"/>
        <v>248</v>
      </c>
      <c r="O154" s="167">
        <f t="shared" si="20"/>
        <v>620</v>
      </c>
      <c r="P154" s="168">
        <f t="shared" si="20"/>
        <v>425</v>
      </c>
    </row>
    <row r="156" spans="1:16">
      <c r="P156" s="25" t="s">
        <v>335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49" priority="9" stopIfTrue="1">
      <formula>B9&gt;B17</formula>
    </cfRule>
    <cfRule type="expression" dxfId="48" priority="10" stopIfTrue="1">
      <formula>B9&lt;B17</formula>
    </cfRule>
  </conditionalFormatting>
  <conditionalFormatting sqref="C9:E9">
    <cfRule type="expression" dxfId="47" priority="7" stopIfTrue="1">
      <formula>C9&gt;C17</formula>
    </cfRule>
    <cfRule type="expression" dxfId="46" priority="8" stopIfTrue="1">
      <formula>C9&lt;C17</formula>
    </cfRule>
  </conditionalFormatting>
  <conditionalFormatting sqref="B10">
    <cfRule type="expression" dxfId="45" priority="5" stopIfTrue="1">
      <formula>B10&gt;B18</formula>
    </cfRule>
    <cfRule type="expression" dxfId="44" priority="6" stopIfTrue="1">
      <formula>B10&lt;B18</formula>
    </cfRule>
  </conditionalFormatting>
  <conditionalFormatting sqref="C9:O9">
    <cfRule type="expression" dxfId="43" priority="3" stopIfTrue="1">
      <formula>C9&gt;C17</formula>
    </cfRule>
    <cfRule type="expression" dxfId="42" priority="4" stopIfTrue="1">
      <formula>C9&lt;C17</formula>
    </cfRule>
  </conditionalFormatting>
  <conditionalFormatting sqref="C10:O10">
    <cfRule type="expression" dxfId="41" priority="1" stopIfTrue="1">
      <formula>C10&gt;C18</formula>
    </cfRule>
    <cfRule type="expression" dxfId="4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7" t="s">
        <v>64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108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12.15</v>
      </c>
      <c r="C9" s="50">
        <v>12.6875</v>
      </c>
      <c r="D9" s="50">
        <v>12.05</v>
      </c>
      <c r="E9" s="50">
        <v>13.34</v>
      </c>
      <c r="F9" s="50">
        <v>11.91</v>
      </c>
      <c r="G9" s="50">
        <v>11.42</v>
      </c>
      <c r="H9" s="50">
        <v>12.960362890160937</v>
      </c>
      <c r="I9" s="50">
        <v>11.82</v>
      </c>
      <c r="J9" s="50">
        <v>11.56</v>
      </c>
      <c r="K9" s="50">
        <v>0</v>
      </c>
      <c r="L9" s="50">
        <v>11.8531</v>
      </c>
      <c r="M9" s="50">
        <v>12.21</v>
      </c>
      <c r="N9" s="50">
        <v>0</v>
      </c>
      <c r="O9" s="131">
        <v>12.24</v>
      </c>
      <c r="P9" s="63">
        <f t="shared" ref="P9:P12" si="0">SUM(B9:O9)/COUNTIF(B9:O9,"&gt;0")</f>
        <v>12.183413574180079</v>
      </c>
    </row>
    <row r="10" spans="1:33" s="34" customFormat="1" ht="30" customHeight="1">
      <c r="A10" s="33" t="s">
        <v>17</v>
      </c>
      <c r="B10" s="74">
        <v>36</v>
      </c>
      <c r="C10" s="51">
        <v>55.141200000000005</v>
      </c>
      <c r="D10" s="51">
        <v>58.828600000000002</v>
      </c>
      <c r="E10" s="51">
        <v>51</v>
      </c>
      <c r="F10" s="51">
        <v>45.015000000000001</v>
      </c>
      <c r="G10" s="51">
        <v>55</v>
      </c>
      <c r="H10" s="51">
        <v>57.065735999999994</v>
      </c>
      <c r="I10" s="51">
        <v>60</v>
      </c>
      <c r="J10" s="51">
        <v>57</v>
      </c>
      <c r="K10" s="51">
        <v>0</v>
      </c>
      <c r="L10" s="51">
        <v>52.86</v>
      </c>
      <c r="M10" s="51">
        <v>54</v>
      </c>
      <c r="N10" s="51">
        <v>0</v>
      </c>
      <c r="O10" s="132">
        <v>53.1</v>
      </c>
      <c r="P10" s="56">
        <f t="shared" si="0"/>
        <v>52.917544666666664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24142</v>
      </c>
      <c r="J11" s="52">
        <v>24559</v>
      </c>
      <c r="K11" s="52">
        <v>0</v>
      </c>
      <c r="L11" s="52">
        <v>24949</v>
      </c>
      <c r="M11" s="52">
        <v>24784</v>
      </c>
      <c r="N11" s="52">
        <v>0</v>
      </c>
      <c r="O11" s="133">
        <v>25959</v>
      </c>
      <c r="P11" s="57">
        <f t="shared" si="0"/>
        <v>24932.608277774587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0</v>
      </c>
      <c r="L12" s="53">
        <v>15446</v>
      </c>
      <c r="M12" s="53">
        <v>14966</v>
      </c>
      <c r="N12" s="53">
        <v>0</v>
      </c>
      <c r="O12" s="134">
        <v>14428</v>
      </c>
      <c r="P12" s="58">
        <f t="shared" si="0"/>
        <v>14649.530691786387</v>
      </c>
    </row>
    <row r="13" spans="1:33" s="44" customFormat="1" ht="30" customHeight="1" thickBot="1">
      <c r="A13" s="37" t="s">
        <v>208</v>
      </c>
      <c r="B13" s="38">
        <f>IF(B9=0," --- ",ROUND(12*(1/B9*B11),))</f>
        <v>25564</v>
      </c>
      <c r="C13" s="38">
        <f t="shared" ref="C13:O14" si="1">IF(C9=0," --- ",ROUND(12*(1/C9*C11),))</f>
        <v>24518</v>
      </c>
      <c r="D13" s="38">
        <f t="shared" si="1"/>
        <v>24082</v>
      </c>
      <c r="E13" s="38">
        <f t="shared" si="1"/>
        <v>22894</v>
      </c>
      <c r="F13" s="38">
        <f t="shared" si="1"/>
        <v>24484</v>
      </c>
      <c r="G13" s="38">
        <f t="shared" si="1"/>
        <v>25377</v>
      </c>
      <c r="H13" s="38">
        <f t="shared" si="1"/>
        <v>23064</v>
      </c>
      <c r="I13" s="38">
        <f t="shared" si="1"/>
        <v>24510</v>
      </c>
      <c r="J13" s="38">
        <f t="shared" si="1"/>
        <v>25494</v>
      </c>
      <c r="K13" s="38" t="str">
        <f>IF(K9=0," --- ",ROUND(12*(1/K9*K11)+Q38,))</f>
        <v xml:space="preserve"> --- </v>
      </c>
      <c r="L13" s="38">
        <f t="shared" si="1"/>
        <v>25258</v>
      </c>
      <c r="M13" s="38">
        <f t="shared" si="1"/>
        <v>24358</v>
      </c>
      <c r="N13" s="38" t="str">
        <f t="shared" si="1"/>
        <v xml:space="preserve"> --- </v>
      </c>
      <c r="O13" s="135">
        <f t="shared" si="1"/>
        <v>25450</v>
      </c>
      <c r="P13" s="136">
        <f>ROUND(SUM(B13:O13)/COUNTIF(B13:O13,"&gt;0"),)</f>
        <v>24588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5108</v>
      </c>
      <c r="C14" s="77">
        <f t="shared" si="1"/>
        <v>3186</v>
      </c>
      <c r="D14" s="77">
        <f t="shared" si="1"/>
        <v>2881</v>
      </c>
      <c r="E14" s="77">
        <f t="shared" si="1"/>
        <v>3240</v>
      </c>
      <c r="F14" s="77">
        <f t="shared" si="1"/>
        <v>3705</v>
      </c>
      <c r="G14" s="77">
        <f t="shared" si="1"/>
        <v>2857</v>
      </c>
      <c r="H14" s="77">
        <f t="shared" si="1"/>
        <v>3398</v>
      </c>
      <c r="I14" s="77">
        <f t="shared" si="1"/>
        <v>2918</v>
      </c>
      <c r="J14" s="77">
        <f t="shared" si="1"/>
        <v>3232</v>
      </c>
      <c r="K14" s="77" t="str">
        <f t="shared" si="1"/>
        <v xml:space="preserve"> --- </v>
      </c>
      <c r="L14" s="77">
        <f t="shared" si="1"/>
        <v>3506</v>
      </c>
      <c r="M14" s="77">
        <f t="shared" si="1"/>
        <v>3326</v>
      </c>
      <c r="N14" s="77" t="str">
        <f t="shared" si="1"/>
        <v xml:space="preserve"> --- </v>
      </c>
      <c r="O14" s="138">
        <f t="shared" si="1"/>
        <v>3261</v>
      </c>
      <c r="P14" s="136">
        <f>ROUND(SUM(B14:O14)/COUNTIF(B14:O14,"&gt;0"),)</f>
        <v>3385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30672</v>
      </c>
      <c r="C15" s="77">
        <f t="shared" ref="C15:P15" si="2">IF(C9=0," --- ",C13+C14)</f>
        <v>27704</v>
      </c>
      <c r="D15" s="77">
        <f t="shared" si="2"/>
        <v>26963</v>
      </c>
      <c r="E15" s="77">
        <f t="shared" si="2"/>
        <v>26134</v>
      </c>
      <c r="F15" s="77">
        <f t="shared" si="2"/>
        <v>28189</v>
      </c>
      <c r="G15" s="77">
        <f t="shared" si="2"/>
        <v>28234</v>
      </c>
      <c r="H15" s="77">
        <f t="shared" si="2"/>
        <v>26462</v>
      </c>
      <c r="I15" s="77">
        <f t="shared" si="2"/>
        <v>27428</v>
      </c>
      <c r="J15" s="77">
        <f t="shared" si="2"/>
        <v>28726</v>
      </c>
      <c r="K15" s="77" t="str">
        <f t="shared" si="2"/>
        <v xml:space="preserve"> --- </v>
      </c>
      <c r="L15" s="77">
        <f t="shared" si="2"/>
        <v>28764</v>
      </c>
      <c r="M15" s="77">
        <f t="shared" si="2"/>
        <v>27684</v>
      </c>
      <c r="N15" s="77" t="str">
        <f t="shared" si="2"/>
        <v xml:space="preserve"> --- </v>
      </c>
      <c r="O15" s="138">
        <f t="shared" si="2"/>
        <v>28711</v>
      </c>
      <c r="P15" s="136">
        <f t="shared" si="2"/>
        <v>27973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12.15</v>
      </c>
      <c r="C17" s="50">
        <v>12.6875</v>
      </c>
      <c r="D17" s="50">
        <v>12.05</v>
      </c>
      <c r="E17" s="50">
        <v>13.34</v>
      </c>
      <c r="F17" s="50">
        <v>12.03</v>
      </c>
      <c r="G17" s="50">
        <v>11.42</v>
      </c>
      <c r="H17" s="50">
        <v>12.960362890160924</v>
      </c>
      <c r="I17" s="50">
        <v>11.82</v>
      </c>
      <c r="J17" s="50">
        <v>11.56</v>
      </c>
      <c r="K17" s="50">
        <v>0</v>
      </c>
      <c r="L17" s="50">
        <v>12.0007</v>
      </c>
      <c r="M17" s="50">
        <v>12.21</v>
      </c>
      <c r="N17" s="50">
        <v>0</v>
      </c>
      <c r="O17" s="131">
        <v>12.24</v>
      </c>
      <c r="P17" s="143">
        <f t="shared" ref="P17:P20" si="3">SUM(B17:O17)/COUNTIF(B17:O17,"&gt;0")</f>
        <v>12.205713574180079</v>
      </c>
      <c r="R17" s="144"/>
      <c r="S17" s="144"/>
    </row>
    <row r="18" spans="1:23" s="34" customFormat="1" ht="30" customHeight="1">
      <c r="A18" s="33" t="s">
        <v>17</v>
      </c>
      <c r="B18" s="145">
        <v>36</v>
      </c>
      <c r="C18" s="51">
        <v>55.141200000000005</v>
      </c>
      <c r="D18" s="51">
        <v>58.828600000000002</v>
      </c>
      <c r="E18" s="51">
        <v>51</v>
      </c>
      <c r="F18" s="51">
        <v>44.92</v>
      </c>
      <c r="G18" s="51">
        <v>55</v>
      </c>
      <c r="H18" s="51">
        <v>57.065735999999994</v>
      </c>
      <c r="I18" s="51">
        <v>60</v>
      </c>
      <c r="J18" s="51">
        <v>57</v>
      </c>
      <c r="K18" s="51">
        <v>0</v>
      </c>
      <c r="L18" s="51">
        <v>51.82</v>
      </c>
      <c r="M18" s="51">
        <v>54</v>
      </c>
      <c r="N18" s="51">
        <v>0</v>
      </c>
      <c r="O18" s="132">
        <v>53.1</v>
      </c>
      <c r="P18" s="146">
        <f t="shared" si="3"/>
        <v>52.822961333333332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24761</v>
      </c>
      <c r="J19" s="52">
        <v>24862</v>
      </c>
      <c r="K19" s="52">
        <v>0</v>
      </c>
      <c r="L19" s="52">
        <v>25186</v>
      </c>
      <c r="M19" s="52">
        <v>25685</v>
      </c>
      <c r="N19" s="52">
        <v>0</v>
      </c>
      <c r="O19" s="133">
        <v>26001</v>
      </c>
      <c r="P19" s="148">
        <f t="shared" si="3"/>
        <v>25222.333333333332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0</v>
      </c>
      <c r="L20" s="53">
        <v>14511</v>
      </c>
      <c r="M20" s="53">
        <v>14006</v>
      </c>
      <c r="N20" s="53">
        <v>0</v>
      </c>
      <c r="O20" s="134">
        <v>15943</v>
      </c>
      <c r="P20" s="150">
        <f t="shared" si="3"/>
        <v>15251.833333333334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25564</v>
      </c>
      <c r="C21" s="38">
        <f t="shared" ref="C21:O22" si="4">IF(C17=0," --- ",ROUND(12*(1/C17*C19),))</f>
        <v>25178</v>
      </c>
      <c r="D21" s="38">
        <f t="shared" si="4"/>
        <v>24082</v>
      </c>
      <c r="E21" s="38">
        <f t="shared" si="4"/>
        <v>22984</v>
      </c>
      <c r="F21" s="38">
        <f t="shared" si="4"/>
        <v>24339</v>
      </c>
      <c r="G21" s="38">
        <f t="shared" si="4"/>
        <v>25288</v>
      </c>
      <c r="H21" s="38">
        <f t="shared" si="4"/>
        <v>23583</v>
      </c>
      <c r="I21" s="38">
        <f t="shared" si="4"/>
        <v>25138</v>
      </c>
      <c r="J21" s="38">
        <f t="shared" si="4"/>
        <v>25808</v>
      </c>
      <c r="K21" s="38" t="str">
        <f t="shared" si="4"/>
        <v xml:space="preserve"> --- </v>
      </c>
      <c r="L21" s="38">
        <f t="shared" si="4"/>
        <v>25185</v>
      </c>
      <c r="M21" s="38">
        <f t="shared" si="4"/>
        <v>25243</v>
      </c>
      <c r="N21" s="38" t="str">
        <f t="shared" si="4"/>
        <v xml:space="preserve"> --- </v>
      </c>
      <c r="O21" s="135">
        <f t="shared" si="4"/>
        <v>25491</v>
      </c>
      <c r="P21" s="136">
        <f>ROUND(SUM(B21:O21)/COUNTIF(B21:O21,"&gt;0"),)</f>
        <v>24824</v>
      </c>
    </row>
    <row r="22" spans="1:23" s="82" customFormat="1" ht="30" customHeight="1" thickBot="1">
      <c r="A22" s="37" t="s">
        <v>209</v>
      </c>
      <c r="B22" s="77">
        <f>IF(B18=0," --- ",ROUND(12*(1/B18*B20),))</f>
        <v>5714</v>
      </c>
      <c r="C22" s="77">
        <f t="shared" si="4"/>
        <v>3392</v>
      </c>
      <c r="D22" s="77">
        <f t="shared" si="4"/>
        <v>3065</v>
      </c>
      <c r="E22" s="77">
        <f t="shared" si="4"/>
        <v>3600</v>
      </c>
      <c r="F22" s="77">
        <f t="shared" si="4"/>
        <v>3793</v>
      </c>
      <c r="G22" s="77">
        <f t="shared" si="4"/>
        <v>3148</v>
      </c>
      <c r="H22" s="77">
        <f t="shared" si="4"/>
        <v>3388</v>
      </c>
      <c r="I22" s="77">
        <f t="shared" si="4"/>
        <v>2918</v>
      </c>
      <c r="J22" s="77">
        <f t="shared" si="4"/>
        <v>3406</v>
      </c>
      <c r="K22" s="77" t="str">
        <f t="shared" si="4"/>
        <v xml:space="preserve"> --- </v>
      </c>
      <c r="L22" s="77">
        <f t="shared" si="4"/>
        <v>3360</v>
      </c>
      <c r="M22" s="77">
        <f t="shared" si="4"/>
        <v>3112</v>
      </c>
      <c r="N22" s="77" t="str">
        <f t="shared" si="4"/>
        <v xml:space="preserve"> --- </v>
      </c>
      <c r="O22" s="138">
        <f t="shared" si="4"/>
        <v>3603</v>
      </c>
      <c r="P22" s="136">
        <f>ROUND(SUM(B22:O22)/COUNTIF(B22:O22,"&gt;0"),)</f>
        <v>3542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31278</v>
      </c>
      <c r="C23" s="77">
        <f t="shared" si="5"/>
        <v>28570</v>
      </c>
      <c r="D23" s="77">
        <f t="shared" si="5"/>
        <v>27147</v>
      </c>
      <c r="E23" s="77">
        <f t="shared" si="5"/>
        <v>26584</v>
      </c>
      <c r="F23" s="77">
        <f t="shared" si="5"/>
        <v>28132</v>
      </c>
      <c r="G23" s="77">
        <f t="shared" si="5"/>
        <v>28436</v>
      </c>
      <c r="H23" s="77">
        <f t="shared" si="5"/>
        <v>26971</v>
      </c>
      <c r="I23" s="77">
        <f t="shared" si="5"/>
        <v>28056</v>
      </c>
      <c r="J23" s="77">
        <f t="shared" si="5"/>
        <v>29214</v>
      </c>
      <c r="K23" s="77" t="str">
        <f t="shared" si="5"/>
        <v xml:space="preserve"> --- </v>
      </c>
      <c r="L23" s="77">
        <f t="shared" si="5"/>
        <v>28545</v>
      </c>
      <c r="M23" s="77">
        <f t="shared" si="5"/>
        <v>28355</v>
      </c>
      <c r="N23" s="77" t="str">
        <f t="shared" si="5"/>
        <v xml:space="preserve"> --- </v>
      </c>
      <c r="O23" s="138">
        <f t="shared" si="5"/>
        <v>29094</v>
      </c>
      <c r="P23" s="136">
        <f t="shared" si="5"/>
        <v>28366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12.15</v>
      </c>
      <c r="C25" s="50">
        <v>12.5</v>
      </c>
      <c r="D25" s="50">
        <v>12.28</v>
      </c>
      <c r="E25" s="50">
        <v>13.34</v>
      </c>
      <c r="F25" s="50">
        <v>11.98</v>
      </c>
      <c r="G25" s="50">
        <v>11.42</v>
      </c>
      <c r="H25" s="50">
        <v>12.76595744680851</v>
      </c>
      <c r="I25" s="50">
        <v>11.9</v>
      </c>
      <c r="J25" s="50">
        <v>11.56</v>
      </c>
      <c r="K25" s="50">
        <v>0</v>
      </c>
      <c r="L25" s="50">
        <v>12.0007</v>
      </c>
      <c r="M25" s="50">
        <v>12.21</v>
      </c>
      <c r="N25" s="50">
        <v>0</v>
      </c>
      <c r="O25" s="131">
        <v>12.24</v>
      </c>
      <c r="P25" s="143">
        <f t="shared" ref="P25:P28" si="6">SUM(B25:O25)/COUNTIF(B25:O25,"&gt;0")</f>
        <v>12.195554787234045</v>
      </c>
      <c r="R25" s="144"/>
      <c r="S25" s="144"/>
    </row>
    <row r="26" spans="1:23" s="34" customFormat="1" ht="30" customHeight="1">
      <c r="A26" s="33" t="s">
        <v>17</v>
      </c>
      <c r="B26" s="145">
        <v>36</v>
      </c>
      <c r="C26" s="51">
        <v>54.06</v>
      </c>
      <c r="D26" s="51">
        <v>56.02</v>
      </c>
      <c r="E26" s="51">
        <v>51</v>
      </c>
      <c r="F26" s="51">
        <v>47.22</v>
      </c>
      <c r="G26" s="51">
        <v>55</v>
      </c>
      <c r="H26" s="51">
        <v>56.2224</v>
      </c>
      <c r="I26" s="51">
        <v>60</v>
      </c>
      <c r="J26" s="51">
        <v>57</v>
      </c>
      <c r="K26" s="51">
        <v>0</v>
      </c>
      <c r="L26" s="51">
        <v>51.82</v>
      </c>
      <c r="M26" s="51">
        <v>54</v>
      </c>
      <c r="N26" s="51">
        <v>0</v>
      </c>
      <c r="O26" s="132">
        <v>53.1</v>
      </c>
      <c r="P26" s="146">
        <f t="shared" si="6"/>
        <v>52.620200000000004</v>
      </c>
      <c r="R26" s="144"/>
      <c r="S26" s="144"/>
    </row>
    <row r="27" spans="1:23" s="44" customFormat="1" ht="30" customHeight="1">
      <c r="A27" s="35" t="s">
        <v>16</v>
      </c>
      <c r="B27" s="147">
        <v>24544.409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23966</v>
      </c>
      <c r="J27" s="52">
        <v>24039</v>
      </c>
      <c r="K27" s="52">
        <v>0</v>
      </c>
      <c r="L27" s="52">
        <v>23981</v>
      </c>
      <c r="M27" s="52">
        <v>24450</v>
      </c>
      <c r="N27" s="52">
        <v>0</v>
      </c>
      <c r="O27" s="133">
        <v>24760</v>
      </c>
      <c r="P27" s="148">
        <f t="shared" si="6"/>
        <v>24155.20075</v>
      </c>
      <c r="R27" s="144"/>
      <c r="S27" s="144"/>
    </row>
    <row r="28" spans="1:23" s="82" customFormat="1" ht="30" customHeight="1" thickBot="1">
      <c r="A28" s="36" t="s">
        <v>18</v>
      </c>
      <c r="B28" s="149">
        <v>13875.225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13216</v>
      </c>
      <c r="K28" s="53">
        <v>0</v>
      </c>
      <c r="L28" s="53">
        <v>13306</v>
      </c>
      <c r="M28" s="53">
        <v>12400</v>
      </c>
      <c r="N28" s="53">
        <v>0</v>
      </c>
      <c r="O28" s="134">
        <v>13200</v>
      </c>
      <c r="P28" s="150">
        <f t="shared" si="6"/>
        <v>13074.435416666667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24241</v>
      </c>
      <c r="C29" s="38">
        <f t="shared" ref="C29:O30" si="7">IF(C25=0," --- ",ROUND(12*(1/C25*C27),))</f>
        <v>24121</v>
      </c>
      <c r="D29" s="38">
        <f t="shared" si="7"/>
        <v>22690</v>
      </c>
      <c r="E29" s="38">
        <f t="shared" si="7"/>
        <v>22147</v>
      </c>
      <c r="F29" s="38">
        <f t="shared" si="7"/>
        <v>23489</v>
      </c>
      <c r="G29" s="38">
        <f t="shared" si="7"/>
        <v>24354</v>
      </c>
      <c r="H29" s="38">
        <f t="shared" si="7"/>
        <v>23058</v>
      </c>
      <c r="I29" s="38">
        <f t="shared" si="7"/>
        <v>24167</v>
      </c>
      <c r="J29" s="38">
        <f t="shared" si="7"/>
        <v>24954</v>
      </c>
      <c r="K29" s="38" t="str">
        <f t="shared" si="7"/>
        <v xml:space="preserve"> --- </v>
      </c>
      <c r="L29" s="38">
        <f t="shared" si="7"/>
        <v>23980</v>
      </c>
      <c r="M29" s="38">
        <f t="shared" si="7"/>
        <v>24029</v>
      </c>
      <c r="N29" s="38" t="str">
        <f t="shared" si="7"/>
        <v xml:space="preserve"> --- </v>
      </c>
      <c r="O29" s="135">
        <f t="shared" si="7"/>
        <v>24275</v>
      </c>
      <c r="P29" s="136">
        <f>ROUND(SUM(B29:O29)/COUNTIF(B29:O29,"&gt;0"),)</f>
        <v>23792</v>
      </c>
    </row>
    <row r="30" spans="1:23" s="82" customFormat="1" ht="30" customHeight="1" thickBot="1">
      <c r="A30" s="37" t="s">
        <v>209</v>
      </c>
      <c r="B30" s="77">
        <f>IF(B26=0," --- ",ROUND(12*(1/B26*B28),))</f>
        <v>4625</v>
      </c>
      <c r="C30" s="77">
        <f t="shared" si="7"/>
        <v>3192</v>
      </c>
      <c r="D30" s="77">
        <f t="shared" si="7"/>
        <v>2710</v>
      </c>
      <c r="E30" s="77">
        <f t="shared" si="7"/>
        <v>3031</v>
      </c>
      <c r="F30" s="77">
        <f t="shared" si="7"/>
        <v>3253</v>
      </c>
      <c r="G30" s="77">
        <f t="shared" si="7"/>
        <v>2569</v>
      </c>
      <c r="H30" s="77">
        <f t="shared" si="7"/>
        <v>2800</v>
      </c>
      <c r="I30" s="77">
        <f t="shared" si="7"/>
        <v>2657</v>
      </c>
      <c r="J30" s="77">
        <f t="shared" si="7"/>
        <v>2782</v>
      </c>
      <c r="K30" s="77" t="str">
        <f t="shared" si="7"/>
        <v xml:space="preserve"> --- </v>
      </c>
      <c r="L30" s="77">
        <f t="shared" si="7"/>
        <v>3081</v>
      </c>
      <c r="M30" s="77">
        <f t="shared" si="7"/>
        <v>2756</v>
      </c>
      <c r="N30" s="77" t="str">
        <f t="shared" si="7"/>
        <v xml:space="preserve"> --- </v>
      </c>
      <c r="O30" s="138">
        <f t="shared" si="7"/>
        <v>2983</v>
      </c>
      <c r="P30" s="136">
        <f>ROUND(SUM(B30:O30)/COUNTIF(B30:O30,"&gt;0"),)</f>
        <v>3037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28866</v>
      </c>
      <c r="C31" s="77">
        <f t="shared" si="8"/>
        <v>27313</v>
      </c>
      <c r="D31" s="77">
        <f t="shared" si="8"/>
        <v>25400</v>
      </c>
      <c r="E31" s="77">
        <f t="shared" si="8"/>
        <v>25178</v>
      </c>
      <c r="F31" s="77">
        <f t="shared" si="8"/>
        <v>26742</v>
      </c>
      <c r="G31" s="77">
        <f t="shared" si="8"/>
        <v>26923</v>
      </c>
      <c r="H31" s="77">
        <f t="shared" si="8"/>
        <v>25858</v>
      </c>
      <c r="I31" s="77">
        <f t="shared" si="8"/>
        <v>26824</v>
      </c>
      <c r="J31" s="77">
        <f t="shared" si="8"/>
        <v>27736</v>
      </c>
      <c r="K31" s="77" t="str">
        <f t="shared" si="8"/>
        <v xml:space="preserve"> --- </v>
      </c>
      <c r="L31" s="77">
        <f t="shared" si="8"/>
        <v>27061</v>
      </c>
      <c r="M31" s="77">
        <f t="shared" si="8"/>
        <v>26785</v>
      </c>
      <c r="N31" s="77" t="str">
        <f t="shared" si="8"/>
        <v xml:space="preserve"> --- </v>
      </c>
      <c r="O31" s="138">
        <f t="shared" si="8"/>
        <v>27258</v>
      </c>
      <c r="P31" s="136">
        <f t="shared" si="8"/>
        <v>26829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-1.9374640322271262</v>
      </c>
      <c r="C33" s="46">
        <f t="shared" ref="C33:P33" si="9">IF(OR(C15=" --- ",C23=" --- ")," --- ",C15/C23*100-100)</f>
        <v>-3.0311515575778856</v>
      </c>
      <c r="D33" s="46">
        <f t="shared" si="9"/>
        <v>-0.6777912844881655</v>
      </c>
      <c r="E33" s="46">
        <f t="shared" si="9"/>
        <v>-1.6927475173036441</v>
      </c>
      <c r="F33" s="46">
        <f t="shared" si="9"/>
        <v>0.20261623773637893</v>
      </c>
      <c r="G33" s="46">
        <f t="shared" si="9"/>
        <v>-0.710367140244756</v>
      </c>
      <c r="H33" s="46">
        <f t="shared" si="9"/>
        <v>-1.8872121908716792</v>
      </c>
      <c r="I33" s="46">
        <f t="shared" si="9"/>
        <v>-2.2383803820929558</v>
      </c>
      <c r="J33" s="46">
        <f t="shared" si="9"/>
        <v>-1.6704319846648872</v>
      </c>
      <c r="K33" s="46" t="str">
        <f t="shared" si="9"/>
        <v xml:space="preserve"> --- </v>
      </c>
      <c r="L33" s="46">
        <f t="shared" si="9"/>
        <v>0.76720966894376375</v>
      </c>
      <c r="M33" s="46">
        <f t="shared" si="9"/>
        <v>-2.3664256744842191</v>
      </c>
      <c r="N33" s="46" t="str">
        <f t="shared" si="9"/>
        <v xml:space="preserve"> --- </v>
      </c>
      <c r="O33" s="154">
        <f t="shared" si="9"/>
        <v>-1.3164226300955448</v>
      </c>
      <c r="P33" s="155">
        <f t="shared" si="9"/>
        <v>-1.3854614679545989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8.355851174392015</v>
      </c>
      <c r="C34" s="158">
        <f t="shared" ref="C34:P34" si="10">IF(OR(C23=" --- ",C31=" --- ")," --- ",C23/C31*100-100)</f>
        <v>4.6022040786438652</v>
      </c>
      <c r="D34" s="158">
        <f t="shared" si="10"/>
        <v>6.8779527559054969</v>
      </c>
      <c r="E34" s="158">
        <f t="shared" si="10"/>
        <v>5.5842402097068913</v>
      </c>
      <c r="F34" s="158">
        <f t="shared" si="10"/>
        <v>5.1978161693216691</v>
      </c>
      <c r="G34" s="158">
        <f t="shared" si="10"/>
        <v>5.6197303420866973</v>
      </c>
      <c r="H34" s="158">
        <f t="shared" si="10"/>
        <v>4.3042772062804602</v>
      </c>
      <c r="I34" s="158">
        <f t="shared" si="10"/>
        <v>4.592901878914418</v>
      </c>
      <c r="J34" s="158">
        <f t="shared" si="10"/>
        <v>5.3288145370637494</v>
      </c>
      <c r="K34" s="158" t="str">
        <f t="shared" si="10"/>
        <v xml:space="preserve"> --- </v>
      </c>
      <c r="L34" s="158">
        <f t="shared" si="10"/>
        <v>5.4839067292413546</v>
      </c>
      <c r="M34" s="158">
        <f t="shared" si="10"/>
        <v>5.8614896397237288</v>
      </c>
      <c r="N34" s="158" t="str">
        <f t="shared" si="10"/>
        <v xml:space="preserve"> --- </v>
      </c>
      <c r="O34" s="159">
        <f t="shared" si="10"/>
        <v>6.735637244111814</v>
      </c>
      <c r="P34" s="160">
        <f t="shared" si="10"/>
        <v>5.7288754705728877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-606</v>
      </c>
      <c r="C36" s="47">
        <f t="shared" ref="C36:P36" si="11">IF(OR(C15=" --- ",C23=" --- ")," --- ",C15-C23)</f>
        <v>-866</v>
      </c>
      <c r="D36" s="47">
        <f t="shared" si="11"/>
        <v>-184</v>
      </c>
      <c r="E36" s="47">
        <f t="shared" si="11"/>
        <v>-450</v>
      </c>
      <c r="F36" s="47">
        <f t="shared" si="11"/>
        <v>57</v>
      </c>
      <c r="G36" s="47">
        <f t="shared" si="11"/>
        <v>-202</v>
      </c>
      <c r="H36" s="47">
        <f t="shared" si="11"/>
        <v>-509</v>
      </c>
      <c r="I36" s="47">
        <f t="shared" si="11"/>
        <v>-628</v>
      </c>
      <c r="J36" s="47">
        <f t="shared" si="11"/>
        <v>-488</v>
      </c>
      <c r="K36" s="47" t="str">
        <f t="shared" si="11"/>
        <v xml:space="preserve"> --- </v>
      </c>
      <c r="L36" s="47">
        <f t="shared" si="11"/>
        <v>219</v>
      </c>
      <c r="M36" s="47">
        <f t="shared" si="11"/>
        <v>-671</v>
      </c>
      <c r="N36" s="47" t="str">
        <f t="shared" si="11"/>
        <v xml:space="preserve"> --- </v>
      </c>
      <c r="O36" s="163">
        <f t="shared" si="11"/>
        <v>-383</v>
      </c>
      <c r="P36" s="164">
        <f t="shared" si="11"/>
        <v>-393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2412</v>
      </c>
      <c r="C37" s="166">
        <f t="shared" ref="C37:P37" si="12">IF(OR(C23=" --- ",C31=" --- ")," --- ",C23-C31)</f>
        <v>1257</v>
      </c>
      <c r="D37" s="166">
        <f t="shared" si="12"/>
        <v>1747</v>
      </c>
      <c r="E37" s="166">
        <f t="shared" si="12"/>
        <v>1406</v>
      </c>
      <c r="F37" s="166">
        <f t="shared" si="12"/>
        <v>1390</v>
      </c>
      <c r="G37" s="166">
        <f t="shared" si="12"/>
        <v>1513</v>
      </c>
      <c r="H37" s="166">
        <f t="shared" si="12"/>
        <v>1113</v>
      </c>
      <c r="I37" s="166">
        <f t="shared" si="12"/>
        <v>1232</v>
      </c>
      <c r="J37" s="166">
        <f t="shared" si="12"/>
        <v>1478</v>
      </c>
      <c r="K37" s="166" t="str">
        <f t="shared" si="12"/>
        <v xml:space="preserve"> --- </v>
      </c>
      <c r="L37" s="166">
        <f t="shared" si="12"/>
        <v>1484</v>
      </c>
      <c r="M37" s="166">
        <f t="shared" si="12"/>
        <v>1570</v>
      </c>
      <c r="N37" s="166" t="str">
        <f t="shared" si="12"/>
        <v xml:space="preserve"> --- </v>
      </c>
      <c r="O37" s="167">
        <f t="shared" si="12"/>
        <v>1836</v>
      </c>
      <c r="P37" s="168">
        <f t="shared" si="12"/>
        <v>1537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109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342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-2.6213360870601292</v>
      </c>
      <c r="D97" s="46">
        <f t="shared" si="13"/>
        <v>0</v>
      </c>
      <c r="E97" s="46">
        <f t="shared" si="13"/>
        <v>-0.39157674904281237</v>
      </c>
      <c r="F97" s="46">
        <f t="shared" si="13"/>
        <v>0.59575167426764608</v>
      </c>
      <c r="G97" s="46">
        <f t="shared" si="13"/>
        <v>0.35194558683959087</v>
      </c>
      <c r="H97" s="46">
        <f t="shared" si="13"/>
        <v>-2.2007378196158243</v>
      </c>
      <c r="I97" s="46">
        <f t="shared" si="13"/>
        <v>-2.4982098814543718</v>
      </c>
      <c r="J97" s="46">
        <f t="shared" si="13"/>
        <v>-1.2166769993800415</v>
      </c>
      <c r="K97" s="46" t="str">
        <f t="shared" si="13"/>
        <v xml:space="preserve"> --- </v>
      </c>
      <c r="L97" s="46">
        <f t="shared" si="13"/>
        <v>0.28985507246378006</v>
      </c>
      <c r="M97" s="46">
        <f t="shared" si="13"/>
        <v>-3.5059224339420894</v>
      </c>
      <c r="N97" s="46" t="str">
        <f t="shared" si="13"/>
        <v xml:space="preserve"> --- </v>
      </c>
      <c r="O97" s="154">
        <f t="shared" si="13"/>
        <v>-0.16084108116589846</v>
      </c>
      <c r="P97" s="155">
        <f t="shared" si="13"/>
        <v>-0.9506928778601349</v>
      </c>
    </row>
    <row r="98" spans="1:16" ht="30" customHeight="1" thickBot="1">
      <c r="A98" s="152" t="s">
        <v>217</v>
      </c>
      <c r="B98" s="157">
        <f>IF(OR(B21=" --- ",B29=" --- ")," --- ",B21/B29*100-100)</f>
        <v>5.4576956396188194</v>
      </c>
      <c r="C98" s="158">
        <f t="shared" ref="C98:P98" si="14">IF(OR(C21=" --- ",C29=" --- ")," --- ",C21/C29*100-100)</f>
        <v>4.382073711703498</v>
      </c>
      <c r="D98" s="158">
        <f t="shared" si="14"/>
        <v>6.1348611723226014</v>
      </c>
      <c r="E98" s="158">
        <f t="shared" si="14"/>
        <v>3.7792929064884646</v>
      </c>
      <c r="F98" s="158">
        <f t="shared" si="14"/>
        <v>3.6187151432585551</v>
      </c>
      <c r="G98" s="158">
        <f t="shared" si="14"/>
        <v>3.8350989570501923</v>
      </c>
      <c r="H98" s="158">
        <f t="shared" si="14"/>
        <v>2.2768670309653913</v>
      </c>
      <c r="I98" s="158">
        <f t="shared" si="14"/>
        <v>4.0178756155087427</v>
      </c>
      <c r="J98" s="158">
        <f t="shared" si="14"/>
        <v>3.4222970265288097</v>
      </c>
      <c r="K98" s="158" t="str">
        <f t="shared" si="14"/>
        <v xml:space="preserve"> --- </v>
      </c>
      <c r="L98" s="158">
        <f t="shared" si="14"/>
        <v>5.0250208507089269</v>
      </c>
      <c r="M98" s="158">
        <f t="shared" si="14"/>
        <v>5.052228557160106</v>
      </c>
      <c r="N98" s="158" t="str">
        <f t="shared" si="14"/>
        <v xml:space="preserve"> --- </v>
      </c>
      <c r="O98" s="159">
        <f t="shared" si="14"/>
        <v>5.0092687950566273</v>
      </c>
      <c r="P98" s="160">
        <f t="shared" si="14"/>
        <v>4.3375924680564992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-660</v>
      </c>
      <c r="D100" s="47">
        <f t="shared" si="15"/>
        <v>0</v>
      </c>
      <c r="E100" s="47">
        <f t="shared" si="15"/>
        <v>-90</v>
      </c>
      <c r="F100" s="47">
        <f t="shared" si="15"/>
        <v>145</v>
      </c>
      <c r="G100" s="47">
        <f t="shared" si="15"/>
        <v>89</v>
      </c>
      <c r="H100" s="47">
        <f t="shared" si="15"/>
        <v>-519</v>
      </c>
      <c r="I100" s="47">
        <f t="shared" si="15"/>
        <v>-628</v>
      </c>
      <c r="J100" s="47">
        <f t="shared" si="15"/>
        <v>-314</v>
      </c>
      <c r="K100" s="47" t="str">
        <f t="shared" si="15"/>
        <v xml:space="preserve"> --- </v>
      </c>
      <c r="L100" s="47">
        <f t="shared" si="15"/>
        <v>73</v>
      </c>
      <c r="M100" s="47">
        <f t="shared" si="15"/>
        <v>-885</v>
      </c>
      <c r="N100" s="47" t="str">
        <f t="shared" si="15"/>
        <v xml:space="preserve"> --- </v>
      </c>
      <c r="O100" s="163">
        <f t="shared" si="15"/>
        <v>-41</v>
      </c>
      <c r="P100" s="164">
        <f t="shared" si="15"/>
        <v>-236</v>
      </c>
    </row>
    <row r="101" spans="1:16" ht="30" customHeight="1" thickBot="1">
      <c r="A101" s="161" t="s">
        <v>219</v>
      </c>
      <c r="B101" s="165">
        <f>IF(OR(B21=" --- ",B29=" --- ")," --- ",B21-B29)</f>
        <v>1323</v>
      </c>
      <c r="C101" s="166">
        <f t="shared" ref="C101:P101" si="16">IF(OR(C21=" --- ",C29=" --- ")," --- ",C21-C29)</f>
        <v>1057</v>
      </c>
      <c r="D101" s="166">
        <f t="shared" si="16"/>
        <v>1392</v>
      </c>
      <c r="E101" s="166">
        <f t="shared" si="16"/>
        <v>837</v>
      </c>
      <c r="F101" s="166">
        <f t="shared" si="16"/>
        <v>850</v>
      </c>
      <c r="G101" s="166">
        <f t="shared" si="16"/>
        <v>934</v>
      </c>
      <c r="H101" s="166">
        <f t="shared" si="16"/>
        <v>525</v>
      </c>
      <c r="I101" s="166">
        <f t="shared" si="16"/>
        <v>971</v>
      </c>
      <c r="J101" s="166">
        <f t="shared" si="16"/>
        <v>854</v>
      </c>
      <c r="K101" s="166" t="str">
        <f t="shared" si="16"/>
        <v xml:space="preserve"> --- </v>
      </c>
      <c r="L101" s="166">
        <f t="shared" si="16"/>
        <v>1205</v>
      </c>
      <c r="M101" s="166">
        <f t="shared" si="16"/>
        <v>1214</v>
      </c>
      <c r="N101" s="166" t="str">
        <f t="shared" si="16"/>
        <v xml:space="preserve"> --- </v>
      </c>
      <c r="O101" s="167">
        <f t="shared" si="16"/>
        <v>1216</v>
      </c>
      <c r="P101" s="168">
        <f t="shared" si="16"/>
        <v>1032</v>
      </c>
    </row>
    <row r="103" spans="1:16">
      <c r="P103" s="25" t="s">
        <v>341</v>
      </c>
    </row>
    <row r="147" spans="1:16" ht="13.5" thickBot="1">
      <c r="P147" s="25" t="s">
        <v>340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-10.605530276513832</v>
      </c>
      <c r="C150" s="46">
        <f t="shared" ref="C150:P150" si="17">IF(OR(C14=" --- ",C22=" --- ")," --- ",C14/C22*100-100)</f>
        <v>-6.0731132075471663</v>
      </c>
      <c r="D150" s="46">
        <f t="shared" si="17"/>
        <v>-6.0032626427406086</v>
      </c>
      <c r="E150" s="46">
        <f t="shared" si="17"/>
        <v>-10</v>
      </c>
      <c r="F150" s="46">
        <f t="shared" si="17"/>
        <v>-2.3200632744529486</v>
      </c>
      <c r="G150" s="46">
        <f t="shared" si="17"/>
        <v>-9.2439644218551393</v>
      </c>
      <c r="H150" s="46">
        <f t="shared" si="17"/>
        <v>0.29515938606847669</v>
      </c>
      <c r="I150" s="46">
        <f t="shared" si="17"/>
        <v>0</v>
      </c>
      <c r="J150" s="46">
        <f t="shared" si="17"/>
        <v>-5.1086318261890824</v>
      </c>
      <c r="K150" s="46" t="str">
        <f t="shared" si="17"/>
        <v xml:space="preserve"> --- </v>
      </c>
      <c r="L150" s="46">
        <f t="shared" si="17"/>
        <v>4.345238095238102</v>
      </c>
      <c r="M150" s="46">
        <f t="shared" si="17"/>
        <v>6.8766066838046243</v>
      </c>
      <c r="N150" s="46" t="str">
        <f t="shared" si="17"/>
        <v xml:space="preserve"> --- </v>
      </c>
      <c r="O150" s="154">
        <f t="shared" si="17"/>
        <v>-9.4920899250624586</v>
      </c>
      <c r="P150" s="155">
        <f t="shared" si="17"/>
        <v>-4.4325239977413844</v>
      </c>
    </row>
    <row r="151" spans="1:16" ht="30" customHeight="1" thickBot="1">
      <c r="A151" s="152" t="s">
        <v>224</v>
      </c>
      <c r="B151" s="157">
        <f>IF(OR(B22=" --- ",B30=" --- ")," --- ",B22/B30*100-100)</f>
        <v>23.545945945945945</v>
      </c>
      <c r="C151" s="158">
        <f t="shared" ref="C151:P151" si="18">IF(OR(C22=" --- ",C30=" --- ")," --- ",C22/C30*100-100)</f>
        <v>6.2656641604010019</v>
      </c>
      <c r="D151" s="158">
        <f t="shared" si="18"/>
        <v>13.099630996309955</v>
      </c>
      <c r="E151" s="158">
        <f t="shared" si="18"/>
        <v>18.772682283074886</v>
      </c>
      <c r="F151" s="158">
        <f t="shared" si="18"/>
        <v>16.60006148170919</v>
      </c>
      <c r="G151" s="158">
        <f t="shared" si="18"/>
        <v>22.537952510704557</v>
      </c>
      <c r="H151" s="158">
        <f t="shared" si="18"/>
        <v>21</v>
      </c>
      <c r="I151" s="158">
        <f t="shared" si="18"/>
        <v>9.8231087692886661</v>
      </c>
      <c r="J151" s="158">
        <f t="shared" si="18"/>
        <v>22.429906542056074</v>
      </c>
      <c r="K151" s="158" t="str">
        <f t="shared" si="18"/>
        <v xml:space="preserve"> --- </v>
      </c>
      <c r="L151" s="158">
        <f t="shared" si="18"/>
        <v>9.0555014605647557</v>
      </c>
      <c r="M151" s="158">
        <f t="shared" si="18"/>
        <v>12.917271407837447</v>
      </c>
      <c r="N151" s="158" t="str">
        <f t="shared" si="18"/>
        <v xml:space="preserve"> --- </v>
      </c>
      <c r="O151" s="159">
        <f t="shared" si="18"/>
        <v>20.784445189406625</v>
      </c>
      <c r="P151" s="160">
        <f t="shared" si="18"/>
        <v>16.628251564043467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-606</v>
      </c>
      <c r="C153" s="47">
        <f t="shared" ref="C153:P153" si="19">IF(OR(C14=" --- ",C22=" --- ")," --- ",C14-C22)</f>
        <v>-206</v>
      </c>
      <c r="D153" s="47">
        <f t="shared" si="19"/>
        <v>-184</v>
      </c>
      <c r="E153" s="47">
        <f t="shared" si="19"/>
        <v>-360</v>
      </c>
      <c r="F153" s="47">
        <f t="shared" si="19"/>
        <v>-88</v>
      </c>
      <c r="G153" s="47">
        <f t="shared" si="19"/>
        <v>-291</v>
      </c>
      <c r="H153" s="47">
        <f t="shared" si="19"/>
        <v>10</v>
      </c>
      <c r="I153" s="47">
        <f t="shared" si="19"/>
        <v>0</v>
      </c>
      <c r="J153" s="47">
        <f t="shared" si="19"/>
        <v>-174</v>
      </c>
      <c r="K153" s="47" t="str">
        <f t="shared" si="19"/>
        <v xml:space="preserve"> --- </v>
      </c>
      <c r="L153" s="47">
        <f t="shared" si="19"/>
        <v>146</v>
      </c>
      <c r="M153" s="47">
        <f t="shared" si="19"/>
        <v>214</v>
      </c>
      <c r="N153" s="47" t="str">
        <f t="shared" si="19"/>
        <v xml:space="preserve"> --- </v>
      </c>
      <c r="O153" s="163">
        <f t="shared" si="19"/>
        <v>-342</v>
      </c>
      <c r="P153" s="164">
        <f t="shared" si="19"/>
        <v>-157</v>
      </c>
    </row>
    <row r="154" spans="1:16" ht="30" customHeight="1" thickBot="1">
      <c r="A154" s="161" t="s">
        <v>226</v>
      </c>
      <c r="B154" s="165">
        <f>IF(OR(B22=" --- ",B30=" --- ")," --- ",B22-B30)</f>
        <v>1089</v>
      </c>
      <c r="C154" s="166">
        <f t="shared" ref="C154:P154" si="20">IF(OR(C22=" --- ",C30=" --- ")," --- ",C22-C30)</f>
        <v>200</v>
      </c>
      <c r="D154" s="166">
        <f t="shared" si="20"/>
        <v>355</v>
      </c>
      <c r="E154" s="166">
        <f t="shared" si="20"/>
        <v>569</v>
      </c>
      <c r="F154" s="166">
        <f t="shared" si="20"/>
        <v>540</v>
      </c>
      <c r="G154" s="166">
        <f t="shared" si="20"/>
        <v>579</v>
      </c>
      <c r="H154" s="166">
        <f t="shared" si="20"/>
        <v>588</v>
      </c>
      <c r="I154" s="166">
        <f t="shared" si="20"/>
        <v>261</v>
      </c>
      <c r="J154" s="166">
        <f t="shared" si="20"/>
        <v>624</v>
      </c>
      <c r="K154" s="166" t="str">
        <f t="shared" si="20"/>
        <v xml:space="preserve"> --- </v>
      </c>
      <c r="L154" s="166">
        <f t="shared" si="20"/>
        <v>279</v>
      </c>
      <c r="M154" s="166">
        <f t="shared" si="20"/>
        <v>356</v>
      </c>
      <c r="N154" s="166" t="str">
        <f t="shared" si="20"/>
        <v xml:space="preserve"> --- </v>
      </c>
      <c r="O154" s="167">
        <f t="shared" si="20"/>
        <v>620</v>
      </c>
      <c r="P154" s="168">
        <f t="shared" si="20"/>
        <v>505</v>
      </c>
    </row>
    <row r="156" spans="1:16">
      <c r="P156" s="25" t="s">
        <v>339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39" priority="9" stopIfTrue="1">
      <formula>B9&gt;B17</formula>
    </cfRule>
    <cfRule type="expression" dxfId="38" priority="10" stopIfTrue="1">
      <formula>B9&lt;B17</formula>
    </cfRule>
  </conditionalFormatting>
  <conditionalFormatting sqref="C9:E9">
    <cfRule type="expression" dxfId="37" priority="7" stopIfTrue="1">
      <formula>C9&gt;C17</formula>
    </cfRule>
    <cfRule type="expression" dxfId="36" priority="8" stopIfTrue="1">
      <formula>C9&lt;C17</formula>
    </cfRule>
  </conditionalFormatting>
  <conditionalFormatting sqref="B10">
    <cfRule type="expression" dxfId="35" priority="5" stopIfTrue="1">
      <formula>B10&gt;B18</formula>
    </cfRule>
    <cfRule type="expression" dxfId="34" priority="6" stopIfTrue="1">
      <formula>B10&lt;B18</formula>
    </cfRule>
  </conditionalFormatting>
  <conditionalFormatting sqref="C9:O9">
    <cfRule type="expression" dxfId="33" priority="3" stopIfTrue="1">
      <formula>C9&gt;C17</formula>
    </cfRule>
    <cfRule type="expression" dxfId="32" priority="4" stopIfTrue="1">
      <formula>C9&lt;C17</formula>
    </cfRule>
  </conditionalFormatting>
  <conditionalFormatting sqref="C10:O10">
    <cfRule type="expression" dxfId="31" priority="1" stopIfTrue="1">
      <formula>C10&gt;C18</formula>
    </cfRule>
    <cfRule type="expression" dxfId="3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5" t="s">
        <v>123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135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10.8</v>
      </c>
      <c r="C9" s="50">
        <v>12.264583333333333</v>
      </c>
      <c r="D9" s="50">
        <v>11.81</v>
      </c>
      <c r="E9" s="50">
        <v>13.34</v>
      </c>
      <c r="F9" s="50">
        <v>11.7</v>
      </c>
      <c r="G9" s="50">
        <v>11.42</v>
      </c>
      <c r="H9" s="50">
        <v>12.513950390610949</v>
      </c>
      <c r="I9" s="50">
        <v>11.82</v>
      </c>
      <c r="J9" s="50">
        <v>0</v>
      </c>
      <c r="K9" s="50">
        <v>12.013</v>
      </c>
      <c r="L9" s="50">
        <v>11.6358</v>
      </c>
      <c r="M9" s="50">
        <v>0</v>
      </c>
      <c r="N9" s="50">
        <v>13.2</v>
      </c>
      <c r="O9" s="131">
        <v>12.51</v>
      </c>
      <c r="P9" s="63">
        <f t="shared" ref="P9:P12" si="0">SUM(B9:O9)/COUNTIF(B9:O9,"&gt;0")</f>
        <v>12.085611143662023</v>
      </c>
    </row>
    <row r="10" spans="1:33" s="34" customFormat="1" ht="30" customHeight="1">
      <c r="A10" s="33" t="s">
        <v>17</v>
      </c>
      <c r="B10" s="74">
        <v>51</v>
      </c>
      <c r="C10" s="51">
        <v>55.141200000000005</v>
      </c>
      <c r="D10" s="51">
        <v>57.640900000000002</v>
      </c>
      <c r="E10" s="51">
        <v>51</v>
      </c>
      <c r="F10" s="51">
        <v>39.239999999999995</v>
      </c>
      <c r="G10" s="51">
        <v>55</v>
      </c>
      <c r="H10" s="51">
        <v>57.065735999999994</v>
      </c>
      <c r="I10" s="51">
        <v>60</v>
      </c>
      <c r="J10" s="51">
        <v>0</v>
      </c>
      <c r="K10" s="51">
        <v>52.3</v>
      </c>
      <c r="L10" s="51">
        <v>52.86</v>
      </c>
      <c r="M10" s="51">
        <v>0</v>
      </c>
      <c r="N10" s="51">
        <v>50</v>
      </c>
      <c r="O10" s="132">
        <v>53.1</v>
      </c>
      <c r="P10" s="56">
        <f t="shared" si="0"/>
        <v>52.862319666666671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24142</v>
      </c>
      <c r="J11" s="52">
        <v>0</v>
      </c>
      <c r="K11" s="52">
        <v>24723</v>
      </c>
      <c r="L11" s="52">
        <v>24949</v>
      </c>
      <c r="M11" s="52">
        <v>0</v>
      </c>
      <c r="N11" s="52">
        <v>23413</v>
      </c>
      <c r="O11" s="133">
        <v>25959</v>
      </c>
      <c r="P11" s="57">
        <f t="shared" si="0"/>
        <v>24832.024944441251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0</v>
      </c>
      <c r="K12" s="53">
        <v>13929</v>
      </c>
      <c r="L12" s="53">
        <v>15446</v>
      </c>
      <c r="M12" s="53">
        <v>0</v>
      </c>
      <c r="N12" s="53">
        <v>15026</v>
      </c>
      <c r="O12" s="134">
        <v>14428</v>
      </c>
      <c r="P12" s="58">
        <f t="shared" si="0"/>
        <v>14536.114025119721</v>
      </c>
    </row>
    <row r="13" spans="1:33" s="44" customFormat="1" ht="30" customHeight="1" thickBot="1">
      <c r="A13" s="37" t="s">
        <v>208</v>
      </c>
      <c r="B13" s="38">
        <f>IF(B9=0," --- ",ROUND(12*(1/B9*B11),))</f>
        <v>28760</v>
      </c>
      <c r="C13" s="38">
        <f t="shared" ref="C13:O14" si="1">IF(C9=0," --- ",ROUND(12*(1/C9*C11),))</f>
        <v>25363</v>
      </c>
      <c r="D13" s="38">
        <f t="shared" si="1"/>
        <v>24571</v>
      </c>
      <c r="E13" s="38">
        <f t="shared" si="1"/>
        <v>22894</v>
      </c>
      <c r="F13" s="38">
        <f t="shared" si="1"/>
        <v>24923</v>
      </c>
      <c r="G13" s="38">
        <f t="shared" si="1"/>
        <v>25377</v>
      </c>
      <c r="H13" s="38">
        <f t="shared" si="1"/>
        <v>23887</v>
      </c>
      <c r="I13" s="38">
        <f t="shared" si="1"/>
        <v>24510</v>
      </c>
      <c r="J13" s="38" t="str">
        <f t="shared" si="1"/>
        <v xml:space="preserve"> --- </v>
      </c>
      <c r="K13" s="38">
        <f>IF(K9=0," --- ",ROUND(12*(1/K9*K11)+Q38,))</f>
        <v>24849</v>
      </c>
      <c r="L13" s="38">
        <f t="shared" si="1"/>
        <v>25730</v>
      </c>
      <c r="M13" s="38" t="str">
        <f t="shared" si="1"/>
        <v xml:space="preserve"> --- </v>
      </c>
      <c r="N13" s="38">
        <f t="shared" si="1"/>
        <v>21285</v>
      </c>
      <c r="O13" s="135">
        <f t="shared" si="1"/>
        <v>24901</v>
      </c>
      <c r="P13" s="136">
        <f>ROUND(SUM(B13:O13)/COUNTIF(B13:O13,"&gt;0"),)</f>
        <v>24754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3605</v>
      </c>
      <c r="C14" s="77">
        <f t="shared" si="1"/>
        <v>3186</v>
      </c>
      <c r="D14" s="77">
        <f t="shared" si="1"/>
        <v>2941</v>
      </c>
      <c r="E14" s="77">
        <f t="shared" si="1"/>
        <v>3240</v>
      </c>
      <c r="F14" s="77">
        <f t="shared" si="1"/>
        <v>4251</v>
      </c>
      <c r="G14" s="77">
        <f t="shared" si="1"/>
        <v>2857</v>
      </c>
      <c r="H14" s="77">
        <f t="shared" si="1"/>
        <v>3398</v>
      </c>
      <c r="I14" s="77">
        <f t="shared" si="1"/>
        <v>2918</v>
      </c>
      <c r="J14" s="77" t="str">
        <f t="shared" si="1"/>
        <v xml:space="preserve"> --- </v>
      </c>
      <c r="K14" s="77">
        <f t="shared" si="1"/>
        <v>3196</v>
      </c>
      <c r="L14" s="77">
        <f t="shared" si="1"/>
        <v>3506</v>
      </c>
      <c r="M14" s="77" t="str">
        <f t="shared" si="1"/>
        <v xml:space="preserve"> --- </v>
      </c>
      <c r="N14" s="77">
        <f t="shared" si="1"/>
        <v>3606</v>
      </c>
      <c r="O14" s="138">
        <f t="shared" si="1"/>
        <v>3261</v>
      </c>
      <c r="P14" s="136">
        <f>ROUND(SUM(B14:O14)/COUNTIF(B14:O14,"&gt;0"),)</f>
        <v>3330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32365</v>
      </c>
      <c r="C15" s="77">
        <f t="shared" ref="C15:P15" si="2">IF(C9=0," --- ",C13+C14)</f>
        <v>28549</v>
      </c>
      <c r="D15" s="77">
        <f t="shared" si="2"/>
        <v>27512</v>
      </c>
      <c r="E15" s="77">
        <f t="shared" si="2"/>
        <v>26134</v>
      </c>
      <c r="F15" s="77">
        <f t="shared" si="2"/>
        <v>29174</v>
      </c>
      <c r="G15" s="77">
        <f t="shared" si="2"/>
        <v>28234</v>
      </c>
      <c r="H15" s="77">
        <f t="shared" si="2"/>
        <v>27285</v>
      </c>
      <c r="I15" s="77">
        <f t="shared" si="2"/>
        <v>27428</v>
      </c>
      <c r="J15" s="77" t="str">
        <f t="shared" si="2"/>
        <v xml:space="preserve"> --- </v>
      </c>
      <c r="K15" s="77">
        <f t="shared" si="2"/>
        <v>28045</v>
      </c>
      <c r="L15" s="77">
        <f t="shared" si="2"/>
        <v>29236</v>
      </c>
      <c r="M15" s="77" t="str">
        <f t="shared" si="2"/>
        <v xml:space="preserve"> --- </v>
      </c>
      <c r="N15" s="77">
        <f t="shared" si="2"/>
        <v>24891</v>
      </c>
      <c r="O15" s="138">
        <f t="shared" si="2"/>
        <v>28162</v>
      </c>
      <c r="P15" s="136">
        <f t="shared" si="2"/>
        <v>28084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12.85</v>
      </c>
      <c r="C17" s="50">
        <v>12.6875</v>
      </c>
      <c r="D17" s="50">
        <v>11.81</v>
      </c>
      <c r="E17" s="50">
        <v>13.34</v>
      </c>
      <c r="F17" s="50">
        <v>10.99</v>
      </c>
      <c r="G17" s="50">
        <v>11.42</v>
      </c>
      <c r="H17" s="50">
        <v>12.830759261259317</v>
      </c>
      <c r="I17" s="50">
        <v>11.82</v>
      </c>
      <c r="J17" s="50">
        <v>0</v>
      </c>
      <c r="K17" s="50">
        <v>12.013</v>
      </c>
      <c r="L17" s="50">
        <v>12.0007</v>
      </c>
      <c r="M17" s="50">
        <v>0</v>
      </c>
      <c r="N17" s="50">
        <v>10.5</v>
      </c>
      <c r="O17" s="131">
        <v>12.51</v>
      </c>
      <c r="P17" s="143">
        <f t="shared" ref="P17:P20" si="3">SUM(B17:O17)/COUNTIF(B17:O17,"&gt;0")</f>
        <v>12.064329938438275</v>
      </c>
      <c r="R17" s="144"/>
      <c r="S17" s="144"/>
    </row>
    <row r="18" spans="1:23" s="34" customFormat="1" ht="30" customHeight="1">
      <c r="A18" s="33" t="s">
        <v>17</v>
      </c>
      <c r="B18" s="145">
        <v>36</v>
      </c>
      <c r="C18" s="51">
        <v>55.141200000000005</v>
      </c>
      <c r="D18" s="51">
        <v>57.640900000000002</v>
      </c>
      <c r="E18" s="51">
        <v>51</v>
      </c>
      <c r="F18" s="51">
        <v>37.229999999999997</v>
      </c>
      <c r="G18" s="51">
        <v>55</v>
      </c>
      <c r="H18" s="51">
        <v>57.065735999999994</v>
      </c>
      <c r="I18" s="51">
        <v>60</v>
      </c>
      <c r="J18" s="51">
        <v>0</v>
      </c>
      <c r="K18" s="51">
        <v>52.3</v>
      </c>
      <c r="L18" s="51">
        <v>51.82</v>
      </c>
      <c r="M18" s="51">
        <v>0</v>
      </c>
      <c r="N18" s="51">
        <v>31.5</v>
      </c>
      <c r="O18" s="132">
        <v>53.1</v>
      </c>
      <c r="P18" s="146">
        <f t="shared" si="3"/>
        <v>49.816486333333337</v>
      </c>
      <c r="R18" s="144"/>
      <c r="S18" s="144"/>
    </row>
    <row r="19" spans="1:23" s="44" customFormat="1" ht="30" customHeight="1">
      <c r="A19" s="35" t="s">
        <v>16</v>
      </c>
      <c r="B19" s="147">
        <v>25448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24761</v>
      </c>
      <c r="J19" s="52">
        <v>0</v>
      </c>
      <c r="K19" s="52">
        <v>25009</v>
      </c>
      <c r="L19" s="52">
        <v>25186</v>
      </c>
      <c r="M19" s="52">
        <v>0</v>
      </c>
      <c r="N19" s="52">
        <v>23700</v>
      </c>
      <c r="O19" s="133">
        <v>26001</v>
      </c>
      <c r="P19" s="148">
        <f t="shared" si="3"/>
        <v>25032.833333333332</v>
      </c>
      <c r="R19" s="144"/>
      <c r="S19" s="144"/>
    </row>
    <row r="20" spans="1:23" s="82" customFormat="1" ht="30" customHeight="1" thickBot="1">
      <c r="A20" s="36" t="s">
        <v>18</v>
      </c>
      <c r="B20" s="149">
        <v>17380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0</v>
      </c>
      <c r="K20" s="53">
        <v>14248</v>
      </c>
      <c r="L20" s="53">
        <v>14511</v>
      </c>
      <c r="M20" s="53">
        <v>0</v>
      </c>
      <c r="N20" s="53">
        <v>13930</v>
      </c>
      <c r="O20" s="134">
        <v>15943</v>
      </c>
      <c r="P20" s="150">
        <f t="shared" si="3"/>
        <v>15104.5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23765</v>
      </c>
      <c r="C21" s="38">
        <f t="shared" ref="C21:O22" si="4">IF(C17=0," --- ",ROUND(12*(1/C17*C19),))</f>
        <v>25178</v>
      </c>
      <c r="D21" s="38">
        <f t="shared" si="4"/>
        <v>24571</v>
      </c>
      <c r="E21" s="38">
        <f t="shared" si="4"/>
        <v>22984</v>
      </c>
      <c r="F21" s="38">
        <f t="shared" si="4"/>
        <v>26642</v>
      </c>
      <c r="G21" s="38">
        <f t="shared" si="4"/>
        <v>25288</v>
      </c>
      <c r="H21" s="38">
        <f t="shared" si="4"/>
        <v>23821</v>
      </c>
      <c r="I21" s="38">
        <f t="shared" si="4"/>
        <v>25138</v>
      </c>
      <c r="J21" s="38" t="str">
        <f t="shared" si="4"/>
        <v xml:space="preserve"> --- </v>
      </c>
      <c r="K21" s="38">
        <f t="shared" si="4"/>
        <v>24982</v>
      </c>
      <c r="L21" s="38">
        <f t="shared" si="4"/>
        <v>25185</v>
      </c>
      <c r="M21" s="38" t="str">
        <f t="shared" si="4"/>
        <v xml:space="preserve"> --- </v>
      </c>
      <c r="N21" s="38">
        <f t="shared" si="4"/>
        <v>27086</v>
      </c>
      <c r="O21" s="135">
        <f t="shared" si="4"/>
        <v>24941</v>
      </c>
      <c r="P21" s="136">
        <f>ROUND(SUM(B21:O21)/COUNTIF(B21:O21,"&gt;0"),)</f>
        <v>24965</v>
      </c>
    </row>
    <row r="22" spans="1:23" s="82" customFormat="1" ht="30" customHeight="1" thickBot="1">
      <c r="A22" s="37" t="s">
        <v>209</v>
      </c>
      <c r="B22" s="77">
        <f>IF(B18=0," --- ",ROUND(12*(1/B18*B20),))</f>
        <v>5793</v>
      </c>
      <c r="C22" s="77">
        <f t="shared" si="4"/>
        <v>3392</v>
      </c>
      <c r="D22" s="77">
        <f t="shared" si="4"/>
        <v>3128</v>
      </c>
      <c r="E22" s="77">
        <f t="shared" si="4"/>
        <v>3600</v>
      </c>
      <c r="F22" s="77">
        <f t="shared" si="4"/>
        <v>4577</v>
      </c>
      <c r="G22" s="77">
        <f t="shared" si="4"/>
        <v>3148</v>
      </c>
      <c r="H22" s="77">
        <f t="shared" si="4"/>
        <v>3388</v>
      </c>
      <c r="I22" s="77">
        <f t="shared" si="4"/>
        <v>2918</v>
      </c>
      <c r="J22" s="77" t="str">
        <f t="shared" si="4"/>
        <v xml:space="preserve"> --- </v>
      </c>
      <c r="K22" s="77">
        <f t="shared" si="4"/>
        <v>3269</v>
      </c>
      <c r="L22" s="77">
        <f t="shared" si="4"/>
        <v>3360</v>
      </c>
      <c r="M22" s="77" t="str">
        <f t="shared" si="4"/>
        <v xml:space="preserve"> --- </v>
      </c>
      <c r="N22" s="77">
        <f t="shared" si="4"/>
        <v>5307</v>
      </c>
      <c r="O22" s="138">
        <f t="shared" si="4"/>
        <v>3603</v>
      </c>
      <c r="P22" s="136">
        <f>ROUND(SUM(B22:O22)/COUNTIF(B22:O22,"&gt;0"),)</f>
        <v>3790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29558</v>
      </c>
      <c r="C23" s="77">
        <f t="shared" si="5"/>
        <v>28570</v>
      </c>
      <c r="D23" s="77">
        <f t="shared" si="5"/>
        <v>27699</v>
      </c>
      <c r="E23" s="77">
        <f t="shared" si="5"/>
        <v>26584</v>
      </c>
      <c r="F23" s="77">
        <f t="shared" si="5"/>
        <v>31219</v>
      </c>
      <c r="G23" s="77">
        <f t="shared" si="5"/>
        <v>28436</v>
      </c>
      <c r="H23" s="77">
        <f t="shared" si="5"/>
        <v>27209</v>
      </c>
      <c r="I23" s="77">
        <f t="shared" si="5"/>
        <v>28056</v>
      </c>
      <c r="J23" s="77" t="str">
        <f t="shared" si="5"/>
        <v xml:space="preserve"> --- </v>
      </c>
      <c r="K23" s="77">
        <f t="shared" si="5"/>
        <v>28251</v>
      </c>
      <c r="L23" s="77">
        <f t="shared" si="5"/>
        <v>28545</v>
      </c>
      <c r="M23" s="77" t="str">
        <f t="shared" si="5"/>
        <v xml:space="preserve"> --- </v>
      </c>
      <c r="N23" s="77">
        <f t="shared" si="5"/>
        <v>32393</v>
      </c>
      <c r="O23" s="138">
        <f t="shared" si="5"/>
        <v>28544</v>
      </c>
      <c r="P23" s="136">
        <f t="shared" si="5"/>
        <v>28755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12.85</v>
      </c>
      <c r="C25" s="50">
        <v>12.5</v>
      </c>
      <c r="D25" s="50">
        <v>12.28</v>
      </c>
      <c r="E25" s="50">
        <v>13.34</v>
      </c>
      <c r="F25" s="50">
        <v>11.94</v>
      </c>
      <c r="G25" s="50">
        <v>11.42</v>
      </c>
      <c r="H25" s="50">
        <v>12.76595744680851</v>
      </c>
      <c r="I25" s="50">
        <v>11.9</v>
      </c>
      <c r="J25" s="50">
        <v>0</v>
      </c>
      <c r="K25" s="50">
        <v>12.013</v>
      </c>
      <c r="L25" s="50">
        <v>12.0007</v>
      </c>
      <c r="M25" s="50">
        <v>0</v>
      </c>
      <c r="N25" s="50">
        <v>9.34</v>
      </c>
      <c r="O25" s="131">
        <v>12.51</v>
      </c>
      <c r="P25" s="143">
        <f t="shared" ref="P25:P28" si="6">SUM(B25:O25)/COUNTIF(B25:O25,"&gt;0")</f>
        <v>12.071638120567377</v>
      </c>
      <c r="R25" s="144"/>
      <c r="S25" s="144"/>
    </row>
    <row r="26" spans="1:23" s="34" customFormat="1" ht="30" customHeight="1">
      <c r="A26" s="33" t="s">
        <v>17</v>
      </c>
      <c r="B26" s="145">
        <v>36</v>
      </c>
      <c r="C26" s="51">
        <v>54.06</v>
      </c>
      <c r="D26" s="51">
        <v>56.02</v>
      </c>
      <c r="E26" s="51">
        <v>51</v>
      </c>
      <c r="F26" s="51">
        <v>35.96</v>
      </c>
      <c r="G26" s="51">
        <v>55</v>
      </c>
      <c r="H26" s="51">
        <v>56.2224</v>
      </c>
      <c r="I26" s="51">
        <v>60</v>
      </c>
      <c r="J26" s="51">
        <v>0</v>
      </c>
      <c r="K26" s="51">
        <v>49.9</v>
      </c>
      <c r="L26" s="51">
        <v>51.82</v>
      </c>
      <c r="M26" s="51">
        <v>0</v>
      </c>
      <c r="N26" s="51">
        <v>28.5</v>
      </c>
      <c r="O26" s="132">
        <v>53.1</v>
      </c>
      <c r="P26" s="146">
        <f t="shared" si="6"/>
        <v>48.965200000000003</v>
      </c>
      <c r="R26" s="144"/>
      <c r="S26" s="144"/>
    </row>
    <row r="27" spans="1:23" s="44" customFormat="1" ht="30" customHeight="1">
      <c r="A27" s="35" t="s">
        <v>16</v>
      </c>
      <c r="B27" s="147">
        <v>25158.375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23966</v>
      </c>
      <c r="J27" s="52">
        <v>0</v>
      </c>
      <c r="K27" s="52">
        <v>23818</v>
      </c>
      <c r="L27" s="52">
        <v>23981</v>
      </c>
      <c r="M27" s="52">
        <v>0</v>
      </c>
      <c r="N27" s="52">
        <v>22600</v>
      </c>
      <c r="O27" s="133">
        <v>24760</v>
      </c>
      <c r="P27" s="148">
        <f t="shared" si="6"/>
        <v>24033.78125</v>
      </c>
      <c r="R27" s="144"/>
      <c r="S27" s="144"/>
    </row>
    <row r="28" spans="1:23" s="82" customFormat="1" ht="30" customHeight="1" thickBot="1">
      <c r="A28" s="36" t="s">
        <v>18</v>
      </c>
      <c r="B28" s="149">
        <v>13875.225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0</v>
      </c>
      <c r="K28" s="53">
        <v>12855</v>
      </c>
      <c r="L28" s="53">
        <v>13306</v>
      </c>
      <c r="M28" s="53">
        <v>0</v>
      </c>
      <c r="N28" s="53">
        <v>12308</v>
      </c>
      <c r="O28" s="134">
        <v>13200</v>
      </c>
      <c r="P28" s="150">
        <f t="shared" si="6"/>
        <v>13036.685416666667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23494</v>
      </c>
      <c r="C29" s="38">
        <f t="shared" ref="C29:O30" si="7">IF(C25=0," --- ",ROUND(12*(1/C25*C27),))</f>
        <v>24121</v>
      </c>
      <c r="D29" s="38">
        <f t="shared" si="7"/>
        <v>22690</v>
      </c>
      <c r="E29" s="38">
        <f t="shared" si="7"/>
        <v>22147</v>
      </c>
      <c r="F29" s="38">
        <f t="shared" si="7"/>
        <v>23568</v>
      </c>
      <c r="G29" s="38">
        <f t="shared" si="7"/>
        <v>24354</v>
      </c>
      <c r="H29" s="38">
        <f t="shared" si="7"/>
        <v>23058</v>
      </c>
      <c r="I29" s="38">
        <f t="shared" si="7"/>
        <v>24167</v>
      </c>
      <c r="J29" s="38" t="str">
        <f t="shared" si="7"/>
        <v xml:space="preserve"> --- </v>
      </c>
      <c r="K29" s="38">
        <f t="shared" si="7"/>
        <v>23792</v>
      </c>
      <c r="L29" s="38">
        <f t="shared" si="7"/>
        <v>23980</v>
      </c>
      <c r="M29" s="38" t="str">
        <f t="shared" si="7"/>
        <v xml:space="preserve"> --- </v>
      </c>
      <c r="N29" s="38">
        <f t="shared" si="7"/>
        <v>29036</v>
      </c>
      <c r="O29" s="135">
        <f t="shared" si="7"/>
        <v>23751</v>
      </c>
      <c r="P29" s="136">
        <f>ROUND(SUM(B29:O29)/COUNTIF(B29:O29,"&gt;0"),)</f>
        <v>24013</v>
      </c>
    </row>
    <row r="30" spans="1:23" s="82" customFormat="1" ht="30" customHeight="1" thickBot="1">
      <c r="A30" s="37" t="s">
        <v>209</v>
      </c>
      <c r="B30" s="77">
        <f>IF(B26=0," --- ",ROUND(12*(1/B26*B28),))</f>
        <v>4625</v>
      </c>
      <c r="C30" s="77">
        <f t="shared" si="7"/>
        <v>3192</v>
      </c>
      <c r="D30" s="77">
        <f t="shared" si="7"/>
        <v>2710</v>
      </c>
      <c r="E30" s="77">
        <f t="shared" si="7"/>
        <v>3031</v>
      </c>
      <c r="F30" s="77">
        <f t="shared" si="7"/>
        <v>4271</v>
      </c>
      <c r="G30" s="77">
        <f t="shared" si="7"/>
        <v>2569</v>
      </c>
      <c r="H30" s="77">
        <f t="shared" si="7"/>
        <v>2800</v>
      </c>
      <c r="I30" s="77">
        <f t="shared" si="7"/>
        <v>2657</v>
      </c>
      <c r="J30" s="77" t="str">
        <f t="shared" si="7"/>
        <v xml:space="preserve"> --- </v>
      </c>
      <c r="K30" s="77">
        <f t="shared" si="7"/>
        <v>3091</v>
      </c>
      <c r="L30" s="77">
        <f t="shared" si="7"/>
        <v>3081</v>
      </c>
      <c r="M30" s="77" t="str">
        <f t="shared" si="7"/>
        <v xml:space="preserve"> --- </v>
      </c>
      <c r="N30" s="77">
        <f t="shared" si="7"/>
        <v>5182</v>
      </c>
      <c r="O30" s="138">
        <f t="shared" si="7"/>
        <v>2983</v>
      </c>
      <c r="P30" s="136">
        <f>ROUND(SUM(B30:O30)/COUNTIF(B30:O30,"&gt;0"),)</f>
        <v>3349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28119</v>
      </c>
      <c r="C31" s="77">
        <f t="shared" si="8"/>
        <v>27313</v>
      </c>
      <c r="D31" s="77">
        <f t="shared" si="8"/>
        <v>25400</v>
      </c>
      <c r="E31" s="77">
        <f t="shared" si="8"/>
        <v>25178</v>
      </c>
      <c r="F31" s="77">
        <f t="shared" si="8"/>
        <v>27839</v>
      </c>
      <c r="G31" s="77">
        <f t="shared" si="8"/>
        <v>26923</v>
      </c>
      <c r="H31" s="77">
        <f t="shared" si="8"/>
        <v>25858</v>
      </c>
      <c r="I31" s="77">
        <f t="shared" si="8"/>
        <v>26824</v>
      </c>
      <c r="J31" s="77" t="str">
        <f t="shared" si="8"/>
        <v xml:space="preserve"> --- </v>
      </c>
      <c r="K31" s="77">
        <f t="shared" si="8"/>
        <v>26883</v>
      </c>
      <c r="L31" s="77">
        <f t="shared" si="8"/>
        <v>27061</v>
      </c>
      <c r="M31" s="77" t="str">
        <f t="shared" si="8"/>
        <v xml:space="preserve"> --- </v>
      </c>
      <c r="N31" s="77">
        <f t="shared" si="8"/>
        <v>34218</v>
      </c>
      <c r="O31" s="138">
        <f t="shared" si="8"/>
        <v>26734</v>
      </c>
      <c r="P31" s="136">
        <f t="shared" si="8"/>
        <v>27362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9.4965829893768046</v>
      </c>
      <c r="C33" s="46">
        <f t="shared" ref="C33:P33" si="9">IF(OR(C15=" --- ",C23=" --- ")," --- ",C15/C23*100-100)</f>
        <v>-7.3503675183758332E-2</v>
      </c>
      <c r="D33" s="46">
        <f t="shared" si="9"/>
        <v>-0.67511462507671638</v>
      </c>
      <c r="E33" s="46">
        <f t="shared" si="9"/>
        <v>-1.6927475173036441</v>
      </c>
      <c r="F33" s="46">
        <f t="shared" si="9"/>
        <v>-6.5504980941093578</v>
      </c>
      <c r="G33" s="46">
        <f t="shared" si="9"/>
        <v>-0.710367140244756</v>
      </c>
      <c r="H33" s="46">
        <f t="shared" si="9"/>
        <v>0.27931934286449689</v>
      </c>
      <c r="I33" s="46">
        <f t="shared" si="9"/>
        <v>-2.2383803820929558</v>
      </c>
      <c r="J33" s="46" t="str">
        <f t="shared" si="9"/>
        <v xml:space="preserve"> --- </v>
      </c>
      <c r="K33" s="46">
        <f t="shared" si="9"/>
        <v>-0.72917772822201243</v>
      </c>
      <c r="L33" s="46">
        <f t="shared" si="9"/>
        <v>2.4207391837449705</v>
      </c>
      <c r="M33" s="46" t="str">
        <f t="shared" si="9"/>
        <v xml:space="preserve"> --- </v>
      </c>
      <c r="N33" s="46">
        <f t="shared" si="9"/>
        <v>-23.159324545426486</v>
      </c>
      <c r="O33" s="154">
        <f t="shared" si="9"/>
        <v>-1.3382847533632258</v>
      </c>
      <c r="P33" s="155">
        <f t="shared" si="9"/>
        <v>-2.3335072161363257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5.1175361854973573</v>
      </c>
      <c r="C34" s="158">
        <f t="shared" ref="C34:P34" si="10">IF(OR(C23=" --- ",C31=" --- ")," --- ",C23/C31*100-100)</f>
        <v>4.6022040786438652</v>
      </c>
      <c r="D34" s="158">
        <f t="shared" si="10"/>
        <v>9.0511811023622073</v>
      </c>
      <c r="E34" s="158">
        <f t="shared" si="10"/>
        <v>5.5842402097068913</v>
      </c>
      <c r="F34" s="158">
        <f t="shared" si="10"/>
        <v>12.141240705485103</v>
      </c>
      <c r="G34" s="158">
        <f t="shared" si="10"/>
        <v>5.6197303420866973</v>
      </c>
      <c r="H34" s="158">
        <f t="shared" si="10"/>
        <v>5.2246886843529978</v>
      </c>
      <c r="I34" s="158">
        <f t="shared" si="10"/>
        <v>4.592901878914418</v>
      </c>
      <c r="J34" s="158" t="str">
        <f t="shared" si="10"/>
        <v xml:space="preserve"> --- </v>
      </c>
      <c r="K34" s="158">
        <f t="shared" si="10"/>
        <v>5.088717777033807</v>
      </c>
      <c r="L34" s="158">
        <f t="shared" si="10"/>
        <v>5.4839067292413546</v>
      </c>
      <c r="M34" s="158" t="str">
        <f t="shared" si="10"/>
        <v xml:space="preserve"> --- </v>
      </c>
      <c r="N34" s="158">
        <f t="shared" si="10"/>
        <v>-5.3334502308726428</v>
      </c>
      <c r="O34" s="159">
        <f t="shared" si="10"/>
        <v>6.7704047280616493</v>
      </c>
      <c r="P34" s="160">
        <f t="shared" si="10"/>
        <v>5.0910021197280884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2807</v>
      </c>
      <c r="C36" s="47">
        <f t="shared" ref="C36:P36" si="11">IF(OR(C15=" --- ",C23=" --- ")," --- ",C15-C23)</f>
        <v>-21</v>
      </c>
      <c r="D36" s="47">
        <f t="shared" si="11"/>
        <v>-187</v>
      </c>
      <c r="E36" s="47">
        <f t="shared" si="11"/>
        <v>-450</v>
      </c>
      <c r="F36" s="47">
        <f t="shared" si="11"/>
        <v>-2045</v>
      </c>
      <c r="G36" s="47">
        <f t="shared" si="11"/>
        <v>-202</v>
      </c>
      <c r="H36" s="47">
        <f t="shared" si="11"/>
        <v>76</v>
      </c>
      <c r="I36" s="47">
        <f t="shared" si="11"/>
        <v>-628</v>
      </c>
      <c r="J36" s="47" t="str">
        <f t="shared" si="11"/>
        <v xml:space="preserve"> --- </v>
      </c>
      <c r="K36" s="47">
        <f t="shared" si="11"/>
        <v>-206</v>
      </c>
      <c r="L36" s="47">
        <f t="shared" si="11"/>
        <v>691</v>
      </c>
      <c r="M36" s="47" t="str">
        <f t="shared" si="11"/>
        <v xml:space="preserve"> --- </v>
      </c>
      <c r="N36" s="47">
        <f t="shared" si="11"/>
        <v>-7502</v>
      </c>
      <c r="O36" s="163">
        <f t="shared" si="11"/>
        <v>-382</v>
      </c>
      <c r="P36" s="164">
        <f t="shared" si="11"/>
        <v>-671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1439</v>
      </c>
      <c r="C37" s="166">
        <f t="shared" ref="C37:P37" si="12">IF(OR(C23=" --- ",C31=" --- ")," --- ",C23-C31)</f>
        <v>1257</v>
      </c>
      <c r="D37" s="166">
        <f t="shared" si="12"/>
        <v>2299</v>
      </c>
      <c r="E37" s="166">
        <f t="shared" si="12"/>
        <v>1406</v>
      </c>
      <c r="F37" s="166">
        <f t="shared" si="12"/>
        <v>3380</v>
      </c>
      <c r="G37" s="166">
        <f t="shared" si="12"/>
        <v>1513</v>
      </c>
      <c r="H37" s="166">
        <f t="shared" si="12"/>
        <v>1351</v>
      </c>
      <c r="I37" s="166">
        <f t="shared" si="12"/>
        <v>1232</v>
      </c>
      <c r="J37" s="166" t="str">
        <f t="shared" si="12"/>
        <v xml:space="preserve"> --- </v>
      </c>
      <c r="K37" s="166">
        <f t="shared" si="12"/>
        <v>1368</v>
      </c>
      <c r="L37" s="166">
        <f t="shared" si="12"/>
        <v>1484</v>
      </c>
      <c r="M37" s="166" t="str">
        <f t="shared" si="12"/>
        <v xml:space="preserve"> --- </v>
      </c>
      <c r="N37" s="166">
        <f t="shared" si="12"/>
        <v>-1825</v>
      </c>
      <c r="O37" s="167">
        <f t="shared" si="12"/>
        <v>1810</v>
      </c>
      <c r="P37" s="168">
        <f t="shared" si="12"/>
        <v>1393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136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346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21.018304228908065</v>
      </c>
      <c r="C97" s="46">
        <f t="shared" ref="C97:P97" si="13">IF(OR(C13=" --- ",C21=" --- ")," --- ",C13/C21*100-100)</f>
        <v>0.73476844864563873</v>
      </c>
      <c r="D97" s="46">
        <f t="shared" si="13"/>
        <v>0</v>
      </c>
      <c r="E97" s="46">
        <f t="shared" si="13"/>
        <v>-0.39157674904281237</v>
      </c>
      <c r="F97" s="46">
        <f t="shared" si="13"/>
        <v>-6.4522183019292783</v>
      </c>
      <c r="G97" s="46">
        <f t="shared" si="13"/>
        <v>0.35194558683959087</v>
      </c>
      <c r="H97" s="46">
        <f t="shared" si="13"/>
        <v>0.27706645396918361</v>
      </c>
      <c r="I97" s="46">
        <f t="shared" si="13"/>
        <v>-2.4982098814543718</v>
      </c>
      <c r="J97" s="46" t="str">
        <f t="shared" si="13"/>
        <v xml:space="preserve"> --- </v>
      </c>
      <c r="K97" s="46">
        <f t="shared" si="13"/>
        <v>-0.53238331598750221</v>
      </c>
      <c r="L97" s="46">
        <f t="shared" si="13"/>
        <v>2.1639864999007301</v>
      </c>
      <c r="M97" s="46" t="str">
        <f t="shared" si="13"/>
        <v xml:space="preserve"> --- </v>
      </c>
      <c r="N97" s="46">
        <f t="shared" si="13"/>
        <v>-21.416968175441184</v>
      </c>
      <c r="O97" s="154">
        <f t="shared" si="13"/>
        <v>-0.16037849324405329</v>
      </c>
      <c r="P97" s="155">
        <f t="shared" si="13"/>
        <v>-0.84518325655918147</v>
      </c>
    </row>
    <row r="98" spans="1:16" ht="30" customHeight="1" thickBot="1">
      <c r="A98" s="152" t="s">
        <v>217</v>
      </c>
      <c r="B98" s="157">
        <f>IF(OR(B21=" --- ",B29=" --- ")," --- ",B21/B29*100-100)</f>
        <v>1.1534859964246209</v>
      </c>
      <c r="C98" s="158">
        <f t="shared" ref="C98:P98" si="14">IF(OR(C21=" --- ",C29=" --- ")," --- ",C21/C29*100-100)</f>
        <v>4.382073711703498</v>
      </c>
      <c r="D98" s="158">
        <f t="shared" si="14"/>
        <v>8.2899955927721436</v>
      </c>
      <c r="E98" s="158">
        <f t="shared" si="14"/>
        <v>3.7792929064884646</v>
      </c>
      <c r="F98" s="158">
        <f t="shared" si="14"/>
        <v>13.043109300746764</v>
      </c>
      <c r="G98" s="158">
        <f t="shared" si="14"/>
        <v>3.8350989570501923</v>
      </c>
      <c r="H98" s="158">
        <f t="shared" si="14"/>
        <v>3.3090467516696975</v>
      </c>
      <c r="I98" s="158">
        <f t="shared" si="14"/>
        <v>4.0178756155087427</v>
      </c>
      <c r="J98" s="158" t="str">
        <f t="shared" si="14"/>
        <v xml:space="preserve"> --- </v>
      </c>
      <c r="K98" s="158">
        <f t="shared" si="14"/>
        <v>5.0016812373907129</v>
      </c>
      <c r="L98" s="158">
        <f t="shared" si="14"/>
        <v>5.0250208507089269</v>
      </c>
      <c r="M98" s="158" t="str">
        <f t="shared" si="14"/>
        <v xml:space="preserve"> --- </v>
      </c>
      <c r="N98" s="158">
        <f t="shared" si="14"/>
        <v>-6.7158010745281729</v>
      </c>
      <c r="O98" s="159">
        <f t="shared" si="14"/>
        <v>5.0103153551429358</v>
      </c>
      <c r="P98" s="160">
        <f t="shared" si="14"/>
        <v>3.9645192187565073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4995</v>
      </c>
      <c r="C100" s="47">
        <f t="shared" ref="C100:P100" si="15">IF(OR(C13=" --- ",C21=" --- ")," --- ",C13-C21)</f>
        <v>185</v>
      </c>
      <c r="D100" s="47">
        <f t="shared" si="15"/>
        <v>0</v>
      </c>
      <c r="E100" s="47">
        <f t="shared" si="15"/>
        <v>-90</v>
      </c>
      <c r="F100" s="47">
        <f t="shared" si="15"/>
        <v>-1719</v>
      </c>
      <c r="G100" s="47">
        <f t="shared" si="15"/>
        <v>89</v>
      </c>
      <c r="H100" s="47">
        <f t="shared" si="15"/>
        <v>66</v>
      </c>
      <c r="I100" s="47">
        <f t="shared" si="15"/>
        <v>-628</v>
      </c>
      <c r="J100" s="47" t="str">
        <f t="shared" si="15"/>
        <v xml:space="preserve"> --- </v>
      </c>
      <c r="K100" s="47">
        <f t="shared" si="15"/>
        <v>-133</v>
      </c>
      <c r="L100" s="47">
        <f t="shared" si="15"/>
        <v>545</v>
      </c>
      <c r="M100" s="47" t="str">
        <f t="shared" si="15"/>
        <v xml:space="preserve"> --- </v>
      </c>
      <c r="N100" s="47">
        <f t="shared" si="15"/>
        <v>-5801</v>
      </c>
      <c r="O100" s="163">
        <f t="shared" si="15"/>
        <v>-40</v>
      </c>
      <c r="P100" s="164">
        <f t="shared" si="15"/>
        <v>-211</v>
      </c>
    </row>
    <row r="101" spans="1:16" ht="30" customHeight="1" thickBot="1">
      <c r="A101" s="161" t="s">
        <v>219</v>
      </c>
      <c r="B101" s="165">
        <f>IF(OR(B21=" --- ",B29=" --- ")," --- ",B21-B29)</f>
        <v>271</v>
      </c>
      <c r="C101" s="166">
        <f t="shared" ref="C101:P101" si="16">IF(OR(C21=" --- ",C29=" --- ")," --- ",C21-C29)</f>
        <v>1057</v>
      </c>
      <c r="D101" s="166">
        <f t="shared" si="16"/>
        <v>1881</v>
      </c>
      <c r="E101" s="166">
        <f t="shared" si="16"/>
        <v>837</v>
      </c>
      <c r="F101" s="166">
        <f t="shared" si="16"/>
        <v>3074</v>
      </c>
      <c r="G101" s="166">
        <f t="shared" si="16"/>
        <v>934</v>
      </c>
      <c r="H101" s="166">
        <f t="shared" si="16"/>
        <v>763</v>
      </c>
      <c r="I101" s="166">
        <f t="shared" si="16"/>
        <v>971</v>
      </c>
      <c r="J101" s="166" t="str">
        <f t="shared" si="16"/>
        <v xml:space="preserve"> --- </v>
      </c>
      <c r="K101" s="166">
        <f t="shared" si="16"/>
        <v>1190</v>
      </c>
      <c r="L101" s="166">
        <f t="shared" si="16"/>
        <v>1205</v>
      </c>
      <c r="M101" s="166" t="str">
        <f t="shared" si="16"/>
        <v xml:space="preserve"> --- </v>
      </c>
      <c r="N101" s="166">
        <f t="shared" si="16"/>
        <v>-1950</v>
      </c>
      <c r="O101" s="167">
        <f t="shared" si="16"/>
        <v>1190</v>
      </c>
      <c r="P101" s="168">
        <f t="shared" si="16"/>
        <v>952</v>
      </c>
    </row>
    <row r="103" spans="1:16">
      <c r="P103" s="25" t="s">
        <v>345</v>
      </c>
    </row>
    <row r="147" spans="1:16" ht="13.5" thickBot="1">
      <c r="P147" s="25" t="s">
        <v>344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-37.769722078370449</v>
      </c>
      <c r="C150" s="46">
        <f t="shared" ref="C150:P150" si="17">IF(OR(C14=" --- ",C22=" --- ")," --- ",C14/C22*100-100)</f>
        <v>-6.0731132075471663</v>
      </c>
      <c r="D150" s="46">
        <f t="shared" si="17"/>
        <v>-5.9782608695652186</v>
      </c>
      <c r="E150" s="46">
        <f t="shared" si="17"/>
        <v>-10</v>
      </c>
      <c r="F150" s="46">
        <f t="shared" si="17"/>
        <v>-7.1225693685820488</v>
      </c>
      <c r="G150" s="46">
        <f t="shared" si="17"/>
        <v>-9.2439644218551393</v>
      </c>
      <c r="H150" s="46">
        <f t="shared" si="17"/>
        <v>0.29515938606847669</v>
      </c>
      <c r="I150" s="46">
        <f t="shared" si="17"/>
        <v>0</v>
      </c>
      <c r="J150" s="46" t="str">
        <f t="shared" si="17"/>
        <v xml:space="preserve"> --- </v>
      </c>
      <c r="K150" s="46">
        <f t="shared" si="17"/>
        <v>-2.2330988069746098</v>
      </c>
      <c r="L150" s="46">
        <f t="shared" si="17"/>
        <v>4.345238095238102</v>
      </c>
      <c r="M150" s="46" t="str">
        <f t="shared" si="17"/>
        <v xml:space="preserve"> --- </v>
      </c>
      <c r="N150" s="46">
        <f t="shared" si="17"/>
        <v>-32.052006783493496</v>
      </c>
      <c r="O150" s="154">
        <f t="shared" si="17"/>
        <v>-9.4920899250624586</v>
      </c>
      <c r="P150" s="155">
        <f t="shared" si="17"/>
        <v>-12.137203166226911</v>
      </c>
    </row>
    <row r="151" spans="1:16" ht="30" customHeight="1" thickBot="1">
      <c r="A151" s="152" t="s">
        <v>224</v>
      </c>
      <c r="B151" s="157">
        <f>IF(OR(B22=" --- ",B30=" --- ")," --- ",B22/B30*100-100)</f>
        <v>25.254054054054052</v>
      </c>
      <c r="C151" s="158">
        <f t="shared" ref="C151:P151" si="18">IF(OR(C22=" --- ",C30=" --- ")," --- ",C22/C30*100-100)</f>
        <v>6.2656641604010019</v>
      </c>
      <c r="D151" s="158">
        <f t="shared" si="18"/>
        <v>15.424354243542425</v>
      </c>
      <c r="E151" s="158">
        <f t="shared" si="18"/>
        <v>18.772682283074886</v>
      </c>
      <c r="F151" s="158">
        <f t="shared" si="18"/>
        <v>7.1645984546944561</v>
      </c>
      <c r="G151" s="158">
        <f t="shared" si="18"/>
        <v>22.537952510704557</v>
      </c>
      <c r="H151" s="158">
        <f t="shared" si="18"/>
        <v>21</v>
      </c>
      <c r="I151" s="158">
        <f t="shared" si="18"/>
        <v>9.8231087692886661</v>
      </c>
      <c r="J151" s="158" t="str">
        <f t="shared" si="18"/>
        <v xml:space="preserve"> --- </v>
      </c>
      <c r="K151" s="158">
        <f t="shared" si="18"/>
        <v>5.7586541572306658</v>
      </c>
      <c r="L151" s="158">
        <f t="shared" si="18"/>
        <v>9.0555014605647557</v>
      </c>
      <c r="M151" s="158" t="str">
        <f t="shared" si="18"/>
        <v xml:space="preserve"> --- </v>
      </c>
      <c r="N151" s="158">
        <f t="shared" si="18"/>
        <v>2.4121960632960366</v>
      </c>
      <c r="O151" s="159">
        <f t="shared" si="18"/>
        <v>20.784445189406625</v>
      </c>
      <c r="P151" s="160">
        <f t="shared" si="18"/>
        <v>13.168109883547331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-2188</v>
      </c>
      <c r="C153" s="47">
        <f t="shared" ref="C153:P153" si="19">IF(OR(C14=" --- ",C22=" --- ")," --- ",C14-C22)</f>
        <v>-206</v>
      </c>
      <c r="D153" s="47">
        <f t="shared" si="19"/>
        <v>-187</v>
      </c>
      <c r="E153" s="47">
        <f t="shared" si="19"/>
        <v>-360</v>
      </c>
      <c r="F153" s="47">
        <f t="shared" si="19"/>
        <v>-326</v>
      </c>
      <c r="G153" s="47">
        <f t="shared" si="19"/>
        <v>-291</v>
      </c>
      <c r="H153" s="47">
        <f t="shared" si="19"/>
        <v>10</v>
      </c>
      <c r="I153" s="47">
        <f t="shared" si="19"/>
        <v>0</v>
      </c>
      <c r="J153" s="47" t="str">
        <f t="shared" si="19"/>
        <v xml:space="preserve"> --- </v>
      </c>
      <c r="K153" s="47">
        <f t="shared" si="19"/>
        <v>-73</v>
      </c>
      <c r="L153" s="47">
        <f t="shared" si="19"/>
        <v>146</v>
      </c>
      <c r="M153" s="47" t="str">
        <f t="shared" si="19"/>
        <v xml:space="preserve"> --- </v>
      </c>
      <c r="N153" s="47">
        <f t="shared" si="19"/>
        <v>-1701</v>
      </c>
      <c r="O153" s="163">
        <f t="shared" si="19"/>
        <v>-342</v>
      </c>
      <c r="P153" s="164">
        <f t="shared" si="19"/>
        <v>-460</v>
      </c>
    </row>
    <row r="154" spans="1:16" ht="30" customHeight="1" thickBot="1">
      <c r="A154" s="161" t="s">
        <v>226</v>
      </c>
      <c r="B154" s="165">
        <f>IF(OR(B22=" --- ",B30=" --- ")," --- ",B22-B30)</f>
        <v>1168</v>
      </c>
      <c r="C154" s="166">
        <f t="shared" ref="C154:P154" si="20">IF(OR(C22=" --- ",C30=" --- ")," --- ",C22-C30)</f>
        <v>200</v>
      </c>
      <c r="D154" s="166">
        <f t="shared" si="20"/>
        <v>418</v>
      </c>
      <c r="E154" s="166">
        <f t="shared" si="20"/>
        <v>569</v>
      </c>
      <c r="F154" s="166">
        <f t="shared" si="20"/>
        <v>306</v>
      </c>
      <c r="G154" s="166">
        <f t="shared" si="20"/>
        <v>579</v>
      </c>
      <c r="H154" s="166">
        <f t="shared" si="20"/>
        <v>588</v>
      </c>
      <c r="I154" s="166">
        <f t="shared" si="20"/>
        <v>261</v>
      </c>
      <c r="J154" s="166" t="str">
        <f t="shared" si="20"/>
        <v xml:space="preserve"> --- </v>
      </c>
      <c r="K154" s="166">
        <f t="shared" si="20"/>
        <v>178</v>
      </c>
      <c r="L154" s="166">
        <f t="shared" si="20"/>
        <v>279</v>
      </c>
      <c r="M154" s="166" t="str">
        <f t="shared" si="20"/>
        <v xml:space="preserve"> --- </v>
      </c>
      <c r="N154" s="166">
        <f t="shared" si="20"/>
        <v>125</v>
      </c>
      <c r="O154" s="167">
        <f t="shared" si="20"/>
        <v>620</v>
      </c>
      <c r="P154" s="168">
        <f t="shared" si="20"/>
        <v>441</v>
      </c>
    </row>
    <row r="156" spans="1:16">
      <c r="P156" s="25" t="s">
        <v>343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9" priority="9" stopIfTrue="1">
      <formula>B9&gt;B17</formula>
    </cfRule>
    <cfRule type="expression" dxfId="28" priority="10" stopIfTrue="1">
      <formula>B9&lt;B17</formula>
    </cfRule>
  </conditionalFormatting>
  <conditionalFormatting sqref="C9:E9">
    <cfRule type="expression" dxfId="27" priority="7" stopIfTrue="1">
      <formula>C9&gt;C17</formula>
    </cfRule>
    <cfRule type="expression" dxfId="26" priority="8" stopIfTrue="1">
      <formula>C9&lt;C17</formula>
    </cfRule>
  </conditionalFormatting>
  <conditionalFormatting sqref="B10">
    <cfRule type="expression" dxfId="25" priority="5" stopIfTrue="1">
      <formula>B10&gt;B18</formula>
    </cfRule>
    <cfRule type="expression" dxfId="24" priority="6" stopIfTrue="1">
      <formula>B10&lt;B18</formula>
    </cfRule>
  </conditionalFormatting>
  <conditionalFormatting sqref="C9:O9">
    <cfRule type="expression" dxfId="23" priority="3" stopIfTrue="1">
      <formula>C9&gt;C17</formula>
    </cfRule>
    <cfRule type="expression" dxfId="22" priority="4" stopIfTrue="1">
      <formula>C9&lt;C17</formula>
    </cfRule>
  </conditionalFormatting>
  <conditionalFormatting sqref="C10:O10">
    <cfRule type="expression" dxfId="21" priority="1" stopIfTrue="1">
      <formula>C10&gt;C18</formula>
    </cfRule>
    <cfRule type="expression" dxfId="2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topLeftCell="A13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3" t="s">
        <v>50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69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11.5</v>
      </c>
      <c r="C9" s="50">
        <v>10.724528301886792</v>
      </c>
      <c r="D9" s="50">
        <v>11.08</v>
      </c>
      <c r="E9" s="50">
        <v>11.35</v>
      </c>
      <c r="F9" s="50">
        <v>9.3000000000000007</v>
      </c>
      <c r="G9" s="50">
        <v>10.75</v>
      </c>
      <c r="H9" s="50">
        <v>11.255101025181657</v>
      </c>
      <c r="I9" s="50">
        <v>10.89</v>
      </c>
      <c r="J9" s="50">
        <v>10.64</v>
      </c>
      <c r="K9" s="50">
        <v>10.789</v>
      </c>
      <c r="L9" s="50">
        <v>10.618402083333335</v>
      </c>
      <c r="M9" s="50">
        <v>11.54</v>
      </c>
      <c r="N9" s="50">
        <v>10.5</v>
      </c>
      <c r="O9" s="131">
        <v>11.15</v>
      </c>
      <c r="P9" s="63">
        <f t="shared" ref="P9:P12" si="0">SUM(B9:O9)/COUNTIF(B9:O9,"&gt;0")</f>
        <v>10.863359386457272</v>
      </c>
    </row>
    <row r="10" spans="1:33" s="34" customFormat="1" ht="30" customHeight="1">
      <c r="A10" s="33" t="s">
        <v>17</v>
      </c>
      <c r="B10" s="74">
        <v>18</v>
      </c>
      <c r="C10" s="51">
        <v>38.78</v>
      </c>
      <c r="D10" s="51">
        <v>40.264100000000006</v>
      </c>
      <c r="E10" s="51">
        <v>42</v>
      </c>
      <c r="F10" s="51">
        <v>44.984999999999999</v>
      </c>
      <c r="G10" s="51">
        <v>32.07</v>
      </c>
      <c r="H10" s="51">
        <v>46.992266999999998</v>
      </c>
      <c r="I10" s="51">
        <v>37.590000000000003</v>
      </c>
      <c r="J10" s="51">
        <v>37</v>
      </c>
      <c r="K10" s="51">
        <v>34.81</v>
      </c>
      <c r="L10" s="51">
        <v>41.4</v>
      </c>
      <c r="M10" s="51">
        <v>36</v>
      </c>
      <c r="N10" s="51">
        <v>50</v>
      </c>
      <c r="O10" s="132">
        <v>39.770000000000003</v>
      </c>
      <c r="P10" s="56">
        <f t="shared" si="0"/>
        <v>38.547240500000001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27009</v>
      </c>
      <c r="C13" s="38">
        <f t="shared" ref="C13:O14" si="1">IF(C9=0," --- ",ROUND(12*(1/C9*C11),))</f>
        <v>29005</v>
      </c>
      <c r="D13" s="38">
        <f t="shared" si="1"/>
        <v>26190</v>
      </c>
      <c r="E13" s="38">
        <f t="shared" si="1"/>
        <v>26907</v>
      </c>
      <c r="F13" s="38">
        <f t="shared" si="1"/>
        <v>31355</v>
      </c>
      <c r="G13" s="38">
        <f t="shared" si="1"/>
        <v>26958</v>
      </c>
      <c r="H13" s="38">
        <f t="shared" si="1"/>
        <v>26559</v>
      </c>
      <c r="I13" s="38">
        <f t="shared" si="1"/>
        <v>26860</v>
      </c>
      <c r="J13" s="38">
        <f t="shared" si="1"/>
        <v>27698</v>
      </c>
      <c r="K13" s="38">
        <f>IF(K9=0," --- ",ROUND(12*(1/K9*K11)+Q38,))</f>
        <v>27651</v>
      </c>
      <c r="L13" s="38">
        <f t="shared" si="1"/>
        <v>28195</v>
      </c>
      <c r="M13" s="38">
        <f t="shared" si="1"/>
        <v>25772</v>
      </c>
      <c r="N13" s="38">
        <f t="shared" si="1"/>
        <v>26758</v>
      </c>
      <c r="O13" s="135">
        <f t="shared" si="1"/>
        <v>27938</v>
      </c>
      <c r="P13" s="136">
        <f>ROUND(SUM(B13:O13)/COUNTIF(B13:O13,"&gt;0"),)</f>
        <v>27490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10215</v>
      </c>
      <c r="C14" s="77">
        <f t="shared" si="1"/>
        <v>4530</v>
      </c>
      <c r="D14" s="77">
        <f t="shared" si="1"/>
        <v>4210</v>
      </c>
      <c r="E14" s="77">
        <f t="shared" si="1"/>
        <v>3934</v>
      </c>
      <c r="F14" s="77">
        <f t="shared" si="1"/>
        <v>3708</v>
      </c>
      <c r="G14" s="77">
        <f t="shared" si="1"/>
        <v>4900</v>
      </c>
      <c r="H14" s="77">
        <f t="shared" si="1"/>
        <v>4127</v>
      </c>
      <c r="I14" s="77">
        <f t="shared" si="1"/>
        <v>4658</v>
      </c>
      <c r="J14" s="77">
        <f t="shared" si="1"/>
        <v>4978</v>
      </c>
      <c r="K14" s="77">
        <f t="shared" si="1"/>
        <v>4802</v>
      </c>
      <c r="L14" s="77">
        <f t="shared" si="1"/>
        <v>4477</v>
      </c>
      <c r="M14" s="77">
        <f t="shared" si="1"/>
        <v>4989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4821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37224</v>
      </c>
      <c r="C15" s="77">
        <f t="shared" ref="C15:P15" si="2">IF(C9=0," --- ",C13+C14)</f>
        <v>33535</v>
      </c>
      <c r="D15" s="77">
        <f t="shared" si="2"/>
        <v>30400</v>
      </c>
      <c r="E15" s="77">
        <f t="shared" si="2"/>
        <v>30841</v>
      </c>
      <c r="F15" s="77">
        <f t="shared" si="2"/>
        <v>35063</v>
      </c>
      <c r="G15" s="77">
        <f t="shared" si="2"/>
        <v>31858</v>
      </c>
      <c r="H15" s="77">
        <f t="shared" si="2"/>
        <v>30686</v>
      </c>
      <c r="I15" s="77">
        <f t="shared" si="2"/>
        <v>31518</v>
      </c>
      <c r="J15" s="77">
        <f t="shared" si="2"/>
        <v>32676</v>
      </c>
      <c r="K15" s="77">
        <f t="shared" si="2"/>
        <v>32453</v>
      </c>
      <c r="L15" s="77">
        <f t="shared" si="2"/>
        <v>32672</v>
      </c>
      <c r="M15" s="77">
        <f t="shared" si="2"/>
        <v>30761</v>
      </c>
      <c r="N15" s="77">
        <f t="shared" si="2"/>
        <v>30364</v>
      </c>
      <c r="O15" s="138">
        <f t="shared" si="2"/>
        <v>32291</v>
      </c>
      <c r="P15" s="136">
        <f t="shared" si="2"/>
        <v>32311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11.5</v>
      </c>
      <c r="C17" s="50">
        <v>11.383177570093457</v>
      </c>
      <c r="D17" s="50">
        <v>11.08</v>
      </c>
      <c r="E17" s="50">
        <v>11.35</v>
      </c>
      <c r="F17" s="50">
        <v>9.2899999999999991</v>
      </c>
      <c r="G17" s="50">
        <v>10.75</v>
      </c>
      <c r="H17" s="50">
        <v>11.866806653888018</v>
      </c>
      <c r="I17" s="50">
        <v>11.22</v>
      </c>
      <c r="J17" s="50">
        <v>10.64</v>
      </c>
      <c r="K17" s="50">
        <v>10.789</v>
      </c>
      <c r="L17" s="50">
        <v>11.321552083333332</v>
      </c>
      <c r="M17" s="50">
        <v>11.54</v>
      </c>
      <c r="N17" s="50">
        <v>11.51</v>
      </c>
      <c r="O17" s="131">
        <v>11.15</v>
      </c>
      <c r="P17" s="143">
        <f t="shared" ref="P17:P20" si="3">SUM(B17:O17)/COUNTIF(B17:O17,"&gt;0")</f>
        <v>11.099324021951059</v>
      </c>
      <c r="R17" s="144"/>
      <c r="S17" s="144"/>
    </row>
    <row r="18" spans="1:23" s="34" customFormat="1" ht="30" customHeight="1">
      <c r="A18" s="33" t="s">
        <v>17</v>
      </c>
      <c r="B18" s="145">
        <v>18</v>
      </c>
      <c r="C18" s="51">
        <v>40.830600000000004</v>
      </c>
      <c r="D18" s="51">
        <v>40.264100000000006</v>
      </c>
      <c r="E18" s="51">
        <v>42</v>
      </c>
      <c r="F18" s="51">
        <v>42.25</v>
      </c>
      <c r="G18" s="51">
        <v>32.07</v>
      </c>
      <c r="H18" s="51">
        <v>46.992266999999998</v>
      </c>
      <c r="I18" s="51">
        <v>37.590000000000003</v>
      </c>
      <c r="J18" s="51">
        <v>37</v>
      </c>
      <c r="K18" s="51">
        <v>34.81</v>
      </c>
      <c r="L18" s="51">
        <v>40.590000000000003</v>
      </c>
      <c r="M18" s="51">
        <v>36</v>
      </c>
      <c r="N18" s="51">
        <v>41</v>
      </c>
      <c r="O18" s="132">
        <v>39.770000000000003</v>
      </c>
      <c r="P18" s="146">
        <f t="shared" si="3"/>
        <v>37.7976405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25115.428571428572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27009</v>
      </c>
      <c r="C21" s="38">
        <f t="shared" ref="C21:O22" si="4">IF(C17=0," --- ",ROUND(12*(1/C17*C19),))</f>
        <v>28064</v>
      </c>
      <c r="D21" s="38">
        <f t="shared" si="4"/>
        <v>26190</v>
      </c>
      <c r="E21" s="38">
        <f t="shared" si="4"/>
        <v>27013</v>
      </c>
      <c r="F21" s="38">
        <f t="shared" si="4"/>
        <v>31518</v>
      </c>
      <c r="G21" s="38">
        <f t="shared" si="4"/>
        <v>26864</v>
      </c>
      <c r="H21" s="38">
        <f t="shared" si="4"/>
        <v>25756</v>
      </c>
      <c r="I21" s="38">
        <f t="shared" si="4"/>
        <v>26738</v>
      </c>
      <c r="J21" s="38">
        <f t="shared" si="4"/>
        <v>28040</v>
      </c>
      <c r="K21" s="38">
        <f t="shared" si="4"/>
        <v>27816</v>
      </c>
      <c r="L21" s="38">
        <f t="shared" si="4"/>
        <v>26695</v>
      </c>
      <c r="M21" s="38">
        <f t="shared" si="4"/>
        <v>26709</v>
      </c>
      <c r="N21" s="38">
        <f t="shared" si="4"/>
        <v>24709</v>
      </c>
      <c r="O21" s="135">
        <f t="shared" si="4"/>
        <v>27983</v>
      </c>
      <c r="P21" s="136">
        <f>ROUND(SUM(B21:O21)/COUNTIF(B21:O21,"&gt;0"),)</f>
        <v>27222</v>
      </c>
    </row>
    <row r="22" spans="1:23" s="82" customFormat="1" ht="30" customHeight="1" thickBot="1">
      <c r="A22" s="37" t="s">
        <v>209</v>
      </c>
      <c r="B22" s="77">
        <f>IF(B18=0," --- ",ROUND(12*(1/B18*B20),))</f>
        <v>11429</v>
      </c>
      <c r="C22" s="77">
        <f t="shared" si="4"/>
        <v>4581</v>
      </c>
      <c r="D22" s="77">
        <f t="shared" si="4"/>
        <v>4479</v>
      </c>
      <c r="E22" s="77">
        <f t="shared" si="4"/>
        <v>4371</v>
      </c>
      <c r="F22" s="77">
        <f t="shared" si="4"/>
        <v>4033</v>
      </c>
      <c r="G22" s="77">
        <f t="shared" si="4"/>
        <v>5399</v>
      </c>
      <c r="H22" s="77">
        <f t="shared" si="4"/>
        <v>4114</v>
      </c>
      <c r="I22" s="77">
        <f t="shared" si="4"/>
        <v>4658</v>
      </c>
      <c r="J22" s="77">
        <f t="shared" si="4"/>
        <v>5247</v>
      </c>
      <c r="K22" s="77">
        <f t="shared" si="4"/>
        <v>4912</v>
      </c>
      <c r="L22" s="77">
        <f t="shared" si="4"/>
        <v>4290</v>
      </c>
      <c r="M22" s="77">
        <f t="shared" si="4"/>
        <v>4669</v>
      </c>
      <c r="N22" s="77">
        <f t="shared" si="4"/>
        <v>4077</v>
      </c>
      <c r="O22" s="138">
        <f t="shared" si="4"/>
        <v>4811</v>
      </c>
      <c r="P22" s="136">
        <f>ROUND(SUM(B22:O22)/COUNTIF(B22:O22,"&gt;0"),)</f>
        <v>5076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38438</v>
      </c>
      <c r="C23" s="77">
        <f t="shared" si="5"/>
        <v>32645</v>
      </c>
      <c r="D23" s="77">
        <f t="shared" si="5"/>
        <v>30669</v>
      </c>
      <c r="E23" s="77">
        <f t="shared" si="5"/>
        <v>31384</v>
      </c>
      <c r="F23" s="77">
        <f t="shared" si="5"/>
        <v>35551</v>
      </c>
      <c r="G23" s="77">
        <f t="shared" si="5"/>
        <v>32263</v>
      </c>
      <c r="H23" s="77">
        <f t="shared" si="5"/>
        <v>29870</v>
      </c>
      <c r="I23" s="77">
        <f t="shared" si="5"/>
        <v>31396</v>
      </c>
      <c r="J23" s="77">
        <f t="shared" si="5"/>
        <v>33287</v>
      </c>
      <c r="K23" s="77">
        <f t="shared" si="5"/>
        <v>32728</v>
      </c>
      <c r="L23" s="77">
        <f t="shared" si="5"/>
        <v>30985</v>
      </c>
      <c r="M23" s="77">
        <f t="shared" si="5"/>
        <v>31378</v>
      </c>
      <c r="N23" s="77">
        <f t="shared" si="5"/>
        <v>28786</v>
      </c>
      <c r="O23" s="138">
        <f t="shared" si="5"/>
        <v>32794</v>
      </c>
      <c r="P23" s="136">
        <f t="shared" si="5"/>
        <v>32298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11</v>
      </c>
      <c r="C25" s="50">
        <v>11.214953271028037</v>
      </c>
      <c r="D25" s="50">
        <v>11.86</v>
      </c>
      <c r="E25" s="50">
        <v>11.35</v>
      </c>
      <c r="F25" s="50">
        <v>10</v>
      </c>
      <c r="G25" s="50">
        <v>10.75</v>
      </c>
      <c r="H25" s="50">
        <v>11.764705882352942</v>
      </c>
      <c r="I25" s="50">
        <v>11.22</v>
      </c>
      <c r="J25" s="50">
        <v>10.64</v>
      </c>
      <c r="K25" s="50">
        <v>10.789</v>
      </c>
      <c r="L25" s="50">
        <v>11.501525000000001</v>
      </c>
      <c r="M25" s="50">
        <v>11.54</v>
      </c>
      <c r="N25" s="50">
        <v>11.51</v>
      </c>
      <c r="O25" s="131">
        <v>11.15</v>
      </c>
      <c r="P25" s="143">
        <f t="shared" ref="P25:P28" si="6">SUM(B25:O25)/COUNTIF(B25:O25,"&gt;0")</f>
        <v>11.163584582384356</v>
      </c>
      <c r="R25" s="144"/>
      <c r="S25" s="144"/>
    </row>
    <row r="26" spans="1:23" s="34" customFormat="1" ht="30" customHeight="1">
      <c r="A26" s="33" t="s">
        <v>17</v>
      </c>
      <c r="B26" s="145">
        <v>18</v>
      </c>
      <c r="C26" s="51">
        <v>40.03</v>
      </c>
      <c r="D26" s="51">
        <v>39.93</v>
      </c>
      <c r="E26" s="51">
        <v>44</v>
      </c>
      <c r="F26" s="51">
        <v>44.47</v>
      </c>
      <c r="G26" s="51">
        <v>32.07</v>
      </c>
      <c r="H26" s="51">
        <v>46.297800000000002</v>
      </c>
      <c r="I26" s="51">
        <v>37.590000000000003</v>
      </c>
      <c r="J26" s="51">
        <v>37</v>
      </c>
      <c r="K26" s="51">
        <v>32.81</v>
      </c>
      <c r="L26" s="51">
        <v>40.590000000000003</v>
      </c>
      <c r="M26" s="51">
        <v>36</v>
      </c>
      <c r="N26" s="51">
        <v>38.200000000000003</v>
      </c>
      <c r="O26" s="132">
        <v>39.770000000000003</v>
      </c>
      <c r="P26" s="146">
        <f t="shared" si="6"/>
        <v>37.62555714285714</v>
      </c>
      <c r="R26" s="144"/>
      <c r="S26" s="144"/>
    </row>
    <row r="27" spans="1:23" s="44" customFormat="1" ht="30" customHeight="1">
      <c r="A27" s="35" t="s">
        <v>16</v>
      </c>
      <c r="B27" s="147">
        <v>24451.907500000001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24080</v>
      </c>
      <c r="J27" s="52">
        <v>24039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24021.564821428568</v>
      </c>
      <c r="R27" s="144"/>
      <c r="S27" s="144"/>
    </row>
    <row r="28" spans="1:23" s="82" customFormat="1" ht="30" customHeight="1" thickBot="1">
      <c r="A28" s="36" t="s">
        <v>18</v>
      </c>
      <c r="B28" s="149">
        <v>14892.7415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13076.695821428571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26675</v>
      </c>
      <c r="C29" s="38">
        <f t="shared" ref="C29:O30" si="7">IF(C25=0," --- ",ROUND(12*(1/C25*C27),))</f>
        <v>26885</v>
      </c>
      <c r="D29" s="38">
        <f t="shared" si="7"/>
        <v>23493</v>
      </c>
      <c r="E29" s="38">
        <f t="shared" si="7"/>
        <v>26030</v>
      </c>
      <c r="F29" s="38">
        <f t="shared" si="7"/>
        <v>28140</v>
      </c>
      <c r="G29" s="38">
        <f t="shared" si="7"/>
        <v>25872</v>
      </c>
      <c r="H29" s="38">
        <f t="shared" si="7"/>
        <v>25021</v>
      </c>
      <c r="I29" s="38">
        <f t="shared" si="7"/>
        <v>25754</v>
      </c>
      <c r="J29" s="38">
        <f t="shared" si="7"/>
        <v>27112</v>
      </c>
      <c r="K29" s="38">
        <f t="shared" si="7"/>
        <v>26491</v>
      </c>
      <c r="L29" s="38">
        <f t="shared" si="7"/>
        <v>25020</v>
      </c>
      <c r="M29" s="38">
        <f t="shared" si="7"/>
        <v>25425</v>
      </c>
      <c r="N29" s="38">
        <f t="shared" si="7"/>
        <v>23562</v>
      </c>
      <c r="O29" s="135">
        <f t="shared" si="7"/>
        <v>26648</v>
      </c>
      <c r="P29" s="136">
        <f>ROUND(SUM(B29:O29)/COUNTIF(B29:O29,"&gt;0"),)</f>
        <v>25866</v>
      </c>
    </row>
    <row r="30" spans="1:23" s="82" customFormat="1" ht="30" customHeight="1" thickBot="1">
      <c r="A30" s="37" t="s">
        <v>209</v>
      </c>
      <c r="B30" s="77">
        <f>IF(B26=0," --- ",ROUND(12*(1/B26*B28),))</f>
        <v>9928</v>
      </c>
      <c r="C30" s="77">
        <f t="shared" si="7"/>
        <v>4311</v>
      </c>
      <c r="D30" s="77">
        <f t="shared" si="7"/>
        <v>3802</v>
      </c>
      <c r="E30" s="77">
        <f t="shared" si="7"/>
        <v>3513</v>
      </c>
      <c r="F30" s="77">
        <f t="shared" si="7"/>
        <v>3454</v>
      </c>
      <c r="G30" s="77">
        <f t="shared" si="7"/>
        <v>4406</v>
      </c>
      <c r="H30" s="77">
        <f t="shared" si="7"/>
        <v>3401</v>
      </c>
      <c r="I30" s="77">
        <f t="shared" si="7"/>
        <v>4241</v>
      </c>
      <c r="J30" s="77">
        <f t="shared" si="7"/>
        <v>4286</v>
      </c>
      <c r="K30" s="77">
        <f t="shared" si="7"/>
        <v>4702</v>
      </c>
      <c r="L30" s="77">
        <f t="shared" si="7"/>
        <v>3934</v>
      </c>
      <c r="M30" s="77">
        <f t="shared" si="7"/>
        <v>4133</v>
      </c>
      <c r="N30" s="77">
        <f t="shared" si="7"/>
        <v>3866</v>
      </c>
      <c r="O30" s="138">
        <f t="shared" si="7"/>
        <v>3983</v>
      </c>
      <c r="P30" s="136">
        <f>ROUND(SUM(B30:O30)/COUNTIF(B30:O30,"&gt;0"),)</f>
        <v>4426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36603</v>
      </c>
      <c r="C31" s="77">
        <f t="shared" si="8"/>
        <v>31196</v>
      </c>
      <c r="D31" s="77">
        <f t="shared" si="8"/>
        <v>27295</v>
      </c>
      <c r="E31" s="77">
        <f t="shared" si="8"/>
        <v>29543</v>
      </c>
      <c r="F31" s="77">
        <f t="shared" si="8"/>
        <v>31594</v>
      </c>
      <c r="G31" s="77">
        <f t="shared" si="8"/>
        <v>30278</v>
      </c>
      <c r="H31" s="77">
        <f t="shared" si="8"/>
        <v>28422</v>
      </c>
      <c r="I31" s="77">
        <f t="shared" si="8"/>
        <v>29995</v>
      </c>
      <c r="J31" s="77">
        <f t="shared" si="8"/>
        <v>31398</v>
      </c>
      <c r="K31" s="77">
        <f t="shared" si="8"/>
        <v>31193</v>
      </c>
      <c r="L31" s="77">
        <f t="shared" si="8"/>
        <v>28954</v>
      </c>
      <c r="M31" s="77">
        <f t="shared" si="8"/>
        <v>29558</v>
      </c>
      <c r="N31" s="77">
        <f t="shared" si="8"/>
        <v>27428</v>
      </c>
      <c r="O31" s="138">
        <f t="shared" si="8"/>
        <v>30631</v>
      </c>
      <c r="P31" s="136">
        <f t="shared" si="8"/>
        <v>30292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-3.1583328997346456</v>
      </c>
      <c r="C33" s="46">
        <f t="shared" ref="C33:P33" si="9">IF(OR(C15=" --- ",C23=" --- ")," --- ",C15/C23*100-100)</f>
        <v>2.7262980548322844</v>
      </c>
      <c r="D33" s="46">
        <f t="shared" si="9"/>
        <v>-0.87710717662787374</v>
      </c>
      <c r="E33" s="46">
        <f t="shared" si="9"/>
        <v>-1.7301809839408691</v>
      </c>
      <c r="F33" s="46">
        <f t="shared" si="9"/>
        <v>-1.3726758740963731</v>
      </c>
      <c r="G33" s="46">
        <f t="shared" si="9"/>
        <v>-1.2553079378855045</v>
      </c>
      <c r="H33" s="46">
        <f t="shared" si="9"/>
        <v>2.7318379645128914</v>
      </c>
      <c r="I33" s="46">
        <f t="shared" si="9"/>
        <v>0.38858453306154672</v>
      </c>
      <c r="J33" s="46">
        <f t="shared" si="9"/>
        <v>-1.8355514164688884</v>
      </c>
      <c r="K33" s="46">
        <f t="shared" si="9"/>
        <v>-0.84025910535321202</v>
      </c>
      <c r="L33" s="46">
        <f t="shared" si="9"/>
        <v>5.4445699532031711</v>
      </c>
      <c r="M33" s="46">
        <f t="shared" si="9"/>
        <v>-1.9663458474090163</v>
      </c>
      <c r="N33" s="46">
        <f t="shared" si="9"/>
        <v>5.4818314458417348</v>
      </c>
      <c r="O33" s="154">
        <f t="shared" si="9"/>
        <v>-1.5338171616759269</v>
      </c>
      <c r="P33" s="155">
        <f t="shared" si="9"/>
        <v>4.0250170289198195E-2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5.0132502800316985</v>
      </c>
      <c r="C34" s="158">
        <f t="shared" ref="C34:P34" si="10">IF(OR(C23=" --- ",C31=" --- ")," --- ",C23/C31*100-100)</f>
        <v>4.6448262597768917</v>
      </c>
      <c r="D34" s="158">
        <f t="shared" si="10"/>
        <v>12.361238322036996</v>
      </c>
      <c r="E34" s="158">
        <f t="shared" si="10"/>
        <v>6.231594624784222</v>
      </c>
      <c r="F34" s="158">
        <f t="shared" si="10"/>
        <v>12.524529974045691</v>
      </c>
      <c r="G34" s="158">
        <f t="shared" si="10"/>
        <v>6.55591518594359</v>
      </c>
      <c r="H34" s="158">
        <f t="shared" si="10"/>
        <v>5.0946449933150433</v>
      </c>
      <c r="I34" s="158">
        <f t="shared" si="10"/>
        <v>4.6707784630771698</v>
      </c>
      <c r="J34" s="158">
        <f t="shared" si="10"/>
        <v>6.0163067711319229</v>
      </c>
      <c r="K34" s="158">
        <f t="shared" si="10"/>
        <v>4.9209758599685784</v>
      </c>
      <c r="L34" s="158">
        <f t="shared" si="10"/>
        <v>7.0145748428541879</v>
      </c>
      <c r="M34" s="158">
        <f t="shared" si="10"/>
        <v>6.1573854793964387</v>
      </c>
      <c r="N34" s="158">
        <f t="shared" si="10"/>
        <v>4.9511448155169973</v>
      </c>
      <c r="O34" s="159">
        <f t="shared" si="10"/>
        <v>7.0614736704645651</v>
      </c>
      <c r="P34" s="160">
        <f t="shared" si="10"/>
        <v>6.6222104846164029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-1214</v>
      </c>
      <c r="C36" s="47">
        <f t="shared" ref="C36:P36" si="11">IF(OR(C15=" --- ",C23=" --- ")," --- ",C15-C23)</f>
        <v>890</v>
      </c>
      <c r="D36" s="47">
        <f t="shared" si="11"/>
        <v>-269</v>
      </c>
      <c r="E36" s="47">
        <f t="shared" si="11"/>
        <v>-543</v>
      </c>
      <c r="F36" s="47">
        <f t="shared" si="11"/>
        <v>-488</v>
      </c>
      <c r="G36" s="47">
        <f t="shared" si="11"/>
        <v>-405</v>
      </c>
      <c r="H36" s="47">
        <f t="shared" si="11"/>
        <v>816</v>
      </c>
      <c r="I36" s="47">
        <f t="shared" si="11"/>
        <v>122</v>
      </c>
      <c r="J36" s="47">
        <f t="shared" si="11"/>
        <v>-611</v>
      </c>
      <c r="K36" s="47">
        <f t="shared" si="11"/>
        <v>-275</v>
      </c>
      <c r="L36" s="47">
        <f t="shared" si="11"/>
        <v>1687</v>
      </c>
      <c r="M36" s="47">
        <f t="shared" si="11"/>
        <v>-617</v>
      </c>
      <c r="N36" s="47">
        <f t="shared" si="11"/>
        <v>1578</v>
      </c>
      <c r="O36" s="163">
        <f t="shared" si="11"/>
        <v>-503</v>
      </c>
      <c r="P36" s="164">
        <f t="shared" si="11"/>
        <v>13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1835</v>
      </c>
      <c r="C37" s="166">
        <f t="shared" ref="C37:P37" si="12">IF(OR(C23=" --- ",C31=" --- ")," --- ",C23-C31)</f>
        <v>1449</v>
      </c>
      <c r="D37" s="166">
        <f t="shared" si="12"/>
        <v>3374</v>
      </c>
      <c r="E37" s="166">
        <f t="shared" si="12"/>
        <v>1841</v>
      </c>
      <c r="F37" s="166">
        <f t="shared" si="12"/>
        <v>3957</v>
      </c>
      <c r="G37" s="166">
        <f t="shared" si="12"/>
        <v>1985</v>
      </c>
      <c r="H37" s="166">
        <f t="shared" si="12"/>
        <v>1448</v>
      </c>
      <c r="I37" s="166">
        <f t="shared" si="12"/>
        <v>1401</v>
      </c>
      <c r="J37" s="166">
        <f t="shared" si="12"/>
        <v>1889</v>
      </c>
      <c r="K37" s="166">
        <f t="shared" si="12"/>
        <v>1535</v>
      </c>
      <c r="L37" s="166">
        <f t="shared" si="12"/>
        <v>2031</v>
      </c>
      <c r="M37" s="166">
        <f t="shared" si="12"/>
        <v>1820</v>
      </c>
      <c r="N37" s="166">
        <f t="shared" si="12"/>
        <v>1358</v>
      </c>
      <c r="O37" s="167">
        <f t="shared" si="12"/>
        <v>2163</v>
      </c>
      <c r="P37" s="168">
        <f t="shared" si="12"/>
        <v>2006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70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230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3.3530501710376228</v>
      </c>
      <c r="D97" s="46">
        <f t="shared" si="13"/>
        <v>0</v>
      </c>
      <c r="E97" s="46">
        <f t="shared" si="13"/>
        <v>-0.39240365749823525</v>
      </c>
      <c r="F97" s="46">
        <f t="shared" si="13"/>
        <v>-0.51716479472048604</v>
      </c>
      <c r="G97" s="46">
        <f t="shared" si="13"/>
        <v>0.34991066110781333</v>
      </c>
      <c r="H97" s="46">
        <f t="shared" si="13"/>
        <v>3.1177201428793211</v>
      </c>
      <c r="I97" s="46">
        <f t="shared" si="13"/>
        <v>0.45627945246464208</v>
      </c>
      <c r="J97" s="46">
        <f t="shared" si="13"/>
        <v>-1.219686162624825</v>
      </c>
      <c r="K97" s="46">
        <f t="shared" si="13"/>
        <v>-0.5931837791199257</v>
      </c>
      <c r="L97" s="46">
        <f t="shared" si="13"/>
        <v>5.6190297808578435</v>
      </c>
      <c r="M97" s="46">
        <f t="shared" si="13"/>
        <v>-3.5081807630386663</v>
      </c>
      <c r="N97" s="46">
        <f t="shared" si="13"/>
        <v>8.2925249908940089</v>
      </c>
      <c r="O97" s="154">
        <f t="shared" si="13"/>
        <v>-0.16081192152378776</v>
      </c>
      <c r="P97" s="155">
        <f t="shared" si="13"/>
        <v>0.98449783263536972</v>
      </c>
    </row>
    <row r="98" spans="1:16" ht="30" customHeight="1" thickBot="1">
      <c r="A98" s="152" t="s">
        <v>217</v>
      </c>
      <c r="B98" s="157">
        <f>IF(OR(B21=" --- ",B29=" --- ")," --- ",B21/B29*100-100)</f>
        <v>1.2521087160262283</v>
      </c>
      <c r="C98" s="158">
        <f t="shared" ref="C98:P98" si="14">IF(OR(C21=" --- ",C29=" --- ")," --- ",C21/C29*100-100)</f>
        <v>4.3853449879114805</v>
      </c>
      <c r="D98" s="158">
        <f t="shared" si="14"/>
        <v>11.480015323713459</v>
      </c>
      <c r="E98" s="158">
        <f t="shared" si="14"/>
        <v>3.776411832500969</v>
      </c>
      <c r="F98" s="158">
        <f t="shared" si="14"/>
        <v>12.004264392324089</v>
      </c>
      <c r="G98" s="158">
        <f t="shared" si="14"/>
        <v>3.8342609771181202</v>
      </c>
      <c r="H98" s="158">
        <f t="shared" si="14"/>
        <v>2.9375324727229071</v>
      </c>
      <c r="I98" s="158">
        <f t="shared" si="14"/>
        <v>3.8207657062980616</v>
      </c>
      <c r="J98" s="158">
        <f t="shared" si="14"/>
        <v>3.422838595455886</v>
      </c>
      <c r="K98" s="158">
        <f t="shared" si="14"/>
        <v>5.0016986901211737</v>
      </c>
      <c r="L98" s="158">
        <f t="shared" si="14"/>
        <v>6.694644284572334</v>
      </c>
      <c r="M98" s="158">
        <f t="shared" si="14"/>
        <v>5.0501474926253849</v>
      </c>
      <c r="N98" s="158">
        <f t="shared" si="14"/>
        <v>4.8680078091842773</v>
      </c>
      <c r="O98" s="159">
        <f t="shared" si="14"/>
        <v>5.0097568297808408</v>
      </c>
      <c r="P98" s="160">
        <f t="shared" si="14"/>
        <v>5.2424031547204919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941</v>
      </c>
      <c r="D100" s="47">
        <f t="shared" si="15"/>
        <v>0</v>
      </c>
      <c r="E100" s="47">
        <f t="shared" si="15"/>
        <v>-106</v>
      </c>
      <c r="F100" s="47">
        <f t="shared" si="15"/>
        <v>-163</v>
      </c>
      <c r="G100" s="47">
        <f t="shared" si="15"/>
        <v>94</v>
      </c>
      <c r="H100" s="47">
        <f t="shared" si="15"/>
        <v>803</v>
      </c>
      <c r="I100" s="47">
        <f t="shared" si="15"/>
        <v>122</v>
      </c>
      <c r="J100" s="47">
        <f t="shared" si="15"/>
        <v>-342</v>
      </c>
      <c r="K100" s="47">
        <f t="shared" si="15"/>
        <v>-165</v>
      </c>
      <c r="L100" s="47">
        <f t="shared" si="15"/>
        <v>1500</v>
      </c>
      <c r="M100" s="47">
        <f t="shared" si="15"/>
        <v>-937</v>
      </c>
      <c r="N100" s="47">
        <f t="shared" si="15"/>
        <v>2049</v>
      </c>
      <c r="O100" s="163">
        <f t="shared" si="15"/>
        <v>-45</v>
      </c>
      <c r="P100" s="164">
        <f t="shared" si="15"/>
        <v>268</v>
      </c>
    </row>
    <row r="101" spans="1:16" ht="30" customHeight="1" thickBot="1">
      <c r="A101" s="161" t="s">
        <v>219</v>
      </c>
      <c r="B101" s="165">
        <f>IF(OR(B21=" --- ",B29=" --- ")," --- ",B21-B29)</f>
        <v>334</v>
      </c>
      <c r="C101" s="166">
        <f t="shared" ref="C101:P101" si="16">IF(OR(C21=" --- ",C29=" --- ")," --- ",C21-C29)</f>
        <v>1179</v>
      </c>
      <c r="D101" s="166">
        <f t="shared" si="16"/>
        <v>2697</v>
      </c>
      <c r="E101" s="166">
        <f t="shared" si="16"/>
        <v>983</v>
      </c>
      <c r="F101" s="166">
        <f t="shared" si="16"/>
        <v>3378</v>
      </c>
      <c r="G101" s="166">
        <f t="shared" si="16"/>
        <v>992</v>
      </c>
      <c r="H101" s="166">
        <f t="shared" si="16"/>
        <v>735</v>
      </c>
      <c r="I101" s="166">
        <f t="shared" si="16"/>
        <v>984</v>
      </c>
      <c r="J101" s="166">
        <f t="shared" si="16"/>
        <v>928</v>
      </c>
      <c r="K101" s="166">
        <f t="shared" si="16"/>
        <v>1325</v>
      </c>
      <c r="L101" s="166">
        <f t="shared" si="16"/>
        <v>1675</v>
      </c>
      <c r="M101" s="166">
        <f t="shared" si="16"/>
        <v>1284</v>
      </c>
      <c r="N101" s="166">
        <f t="shared" si="16"/>
        <v>1147</v>
      </c>
      <c r="O101" s="167">
        <f t="shared" si="16"/>
        <v>1335</v>
      </c>
      <c r="P101" s="168">
        <f t="shared" si="16"/>
        <v>1356</v>
      </c>
    </row>
    <row r="103" spans="1:16">
      <c r="P103" s="25" t="s">
        <v>231</v>
      </c>
    </row>
    <row r="147" spans="1:16" ht="13.5" thickBot="1">
      <c r="P147" s="25" t="s">
        <v>232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-10.622101671187338</v>
      </c>
      <c r="C150" s="46">
        <f t="shared" ref="C150:P150" si="17">IF(OR(C14=" --- ",C22=" --- ")," --- ",C14/C22*100-100)</f>
        <v>-1.1132940406024829</v>
      </c>
      <c r="D150" s="46">
        <f t="shared" si="17"/>
        <v>-6.005804867157849</v>
      </c>
      <c r="E150" s="46">
        <f t="shared" si="17"/>
        <v>-9.9977121940059419</v>
      </c>
      <c r="F150" s="46">
        <f t="shared" si="17"/>
        <v>-8.0585172328291605</v>
      </c>
      <c r="G150" s="46">
        <f t="shared" si="17"/>
        <v>-9.2424523059825816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>
        <f t="shared" si="17"/>
        <v>-2.2394136807817517</v>
      </c>
      <c r="L150" s="46">
        <f t="shared" si="17"/>
        <v>4.3589743589743648</v>
      </c>
      <c r="M150" s="46">
        <f t="shared" si="17"/>
        <v>6.8537159991432901</v>
      </c>
      <c r="N150" s="46">
        <f t="shared" si="17"/>
        <v>-11.552612214863871</v>
      </c>
      <c r="O150" s="154">
        <f t="shared" si="17"/>
        <v>-9.5198503429640482</v>
      </c>
      <c r="P150" s="155">
        <f t="shared" si="17"/>
        <v>-5.0236406619385292</v>
      </c>
    </row>
    <row r="151" spans="1:16" ht="30" customHeight="1" thickBot="1">
      <c r="A151" s="152" t="s">
        <v>224</v>
      </c>
      <c r="B151" s="157">
        <f>IF(OR(B22=" --- ",B30=" --- ")," --- ",B22/B30*100-100)</f>
        <v>15.118855761482692</v>
      </c>
      <c r="C151" s="158">
        <f t="shared" ref="C151:P151" si="18">IF(OR(C22=" --- ",C30=" --- ")," --- ",C22/C30*100-100)</f>
        <v>6.2630480167014611</v>
      </c>
      <c r="D151" s="158">
        <f t="shared" si="18"/>
        <v>17.806417674907934</v>
      </c>
      <c r="E151" s="158">
        <f t="shared" si="18"/>
        <v>24.423569598633648</v>
      </c>
      <c r="F151" s="158">
        <f t="shared" si="18"/>
        <v>16.763173132599874</v>
      </c>
      <c r="G151" s="158">
        <f t="shared" si="18"/>
        <v>22.537448933272813</v>
      </c>
      <c r="H151" s="158">
        <f t="shared" si="18"/>
        <v>20.964422228756249</v>
      </c>
      <c r="I151" s="158">
        <f t="shared" si="18"/>
        <v>9.832586654091017</v>
      </c>
      <c r="J151" s="158">
        <f t="shared" si="18"/>
        <v>22.421838544097056</v>
      </c>
      <c r="K151" s="158">
        <f t="shared" si="18"/>
        <v>4.4661846022968916</v>
      </c>
      <c r="L151" s="158">
        <f t="shared" si="18"/>
        <v>9.0493136756481789</v>
      </c>
      <c r="M151" s="158">
        <f t="shared" si="18"/>
        <v>12.968787805468168</v>
      </c>
      <c r="N151" s="158">
        <f t="shared" si="18"/>
        <v>5.4578375581996852</v>
      </c>
      <c r="O151" s="159">
        <f t="shared" si="18"/>
        <v>20.788350489580722</v>
      </c>
      <c r="P151" s="160">
        <f t="shared" si="18"/>
        <v>14.685946678716675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-1214</v>
      </c>
      <c r="C153" s="47">
        <f t="shared" ref="C153:P153" si="19">IF(OR(C14=" --- ",C22=" --- ")," --- ",C14-C22)</f>
        <v>-51</v>
      </c>
      <c r="D153" s="47">
        <f t="shared" si="19"/>
        <v>-269</v>
      </c>
      <c r="E153" s="47">
        <f t="shared" si="19"/>
        <v>-437</v>
      </c>
      <c r="F153" s="47">
        <f t="shared" si="19"/>
        <v>-325</v>
      </c>
      <c r="G153" s="47">
        <f t="shared" si="19"/>
        <v>-499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>
        <f t="shared" si="19"/>
        <v>-110</v>
      </c>
      <c r="L153" s="47">
        <f t="shared" si="19"/>
        <v>187</v>
      </c>
      <c r="M153" s="47">
        <f t="shared" si="19"/>
        <v>320</v>
      </c>
      <c r="N153" s="47">
        <f t="shared" si="19"/>
        <v>-471</v>
      </c>
      <c r="O153" s="163">
        <f t="shared" si="19"/>
        <v>-458</v>
      </c>
      <c r="P153" s="164">
        <f t="shared" si="19"/>
        <v>-255</v>
      </c>
    </row>
    <row r="154" spans="1:16" ht="30" customHeight="1" thickBot="1">
      <c r="A154" s="161" t="s">
        <v>226</v>
      </c>
      <c r="B154" s="165">
        <f>IF(OR(B22=" --- ",B30=" --- ")," --- ",B22-B30)</f>
        <v>1501</v>
      </c>
      <c r="C154" s="166">
        <f t="shared" ref="C154:P154" si="20">IF(OR(C22=" --- ",C30=" --- ")," --- ",C22-C30)</f>
        <v>270</v>
      </c>
      <c r="D154" s="166">
        <f t="shared" si="20"/>
        <v>677</v>
      </c>
      <c r="E154" s="166">
        <f t="shared" si="20"/>
        <v>858</v>
      </c>
      <c r="F154" s="166">
        <f t="shared" si="20"/>
        <v>579</v>
      </c>
      <c r="G154" s="166">
        <f t="shared" si="20"/>
        <v>993</v>
      </c>
      <c r="H154" s="166">
        <f t="shared" si="20"/>
        <v>713</v>
      </c>
      <c r="I154" s="166">
        <f t="shared" si="20"/>
        <v>417</v>
      </c>
      <c r="J154" s="166">
        <f t="shared" si="20"/>
        <v>961</v>
      </c>
      <c r="K154" s="166">
        <f t="shared" si="20"/>
        <v>210</v>
      </c>
      <c r="L154" s="166">
        <f t="shared" si="20"/>
        <v>356</v>
      </c>
      <c r="M154" s="166">
        <f t="shared" si="20"/>
        <v>536</v>
      </c>
      <c r="N154" s="166">
        <f t="shared" si="20"/>
        <v>211</v>
      </c>
      <c r="O154" s="167">
        <f t="shared" si="20"/>
        <v>828</v>
      </c>
      <c r="P154" s="168">
        <f t="shared" si="20"/>
        <v>650</v>
      </c>
    </row>
    <row r="156" spans="1:16">
      <c r="P156" s="25" t="s">
        <v>233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89" priority="9" stopIfTrue="1">
      <formula>B9&gt;B17</formula>
    </cfRule>
    <cfRule type="expression" dxfId="288" priority="10" stopIfTrue="1">
      <formula>B9&lt;B17</formula>
    </cfRule>
  </conditionalFormatting>
  <conditionalFormatting sqref="C9:E9">
    <cfRule type="expression" dxfId="287" priority="7" stopIfTrue="1">
      <formula>C9&gt;C17</formula>
    </cfRule>
    <cfRule type="expression" dxfId="286" priority="8" stopIfTrue="1">
      <formula>C9&lt;C17</formula>
    </cfRule>
  </conditionalFormatting>
  <conditionalFormatting sqref="B10">
    <cfRule type="expression" dxfId="285" priority="5" stopIfTrue="1">
      <formula>B10&gt;B18</formula>
    </cfRule>
    <cfRule type="expression" dxfId="284" priority="6" stopIfTrue="1">
      <formula>B10&lt;B18</formula>
    </cfRule>
  </conditionalFormatting>
  <conditionalFormatting sqref="C9:O9">
    <cfRule type="expression" dxfId="283" priority="3" stopIfTrue="1">
      <formula>C9&gt;C17</formula>
    </cfRule>
    <cfRule type="expression" dxfId="282" priority="4" stopIfTrue="1">
      <formula>C9&lt;C17</formula>
    </cfRule>
  </conditionalFormatting>
  <conditionalFormatting sqref="C10:O10">
    <cfRule type="expression" dxfId="281" priority="1" stopIfTrue="1">
      <formula>C10&gt;C18</formula>
    </cfRule>
    <cfRule type="expression" dxfId="28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5" t="s">
        <v>347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110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12.3</v>
      </c>
      <c r="C9" s="50">
        <v>11.936495491963935</v>
      </c>
      <c r="D9" s="50">
        <v>11.85</v>
      </c>
      <c r="E9" s="50">
        <v>11.85</v>
      </c>
      <c r="F9" s="50">
        <v>12.96</v>
      </c>
      <c r="G9" s="50">
        <v>11.36</v>
      </c>
      <c r="H9" s="50">
        <v>11.939181807870717</v>
      </c>
      <c r="I9" s="50">
        <v>11.82</v>
      </c>
      <c r="J9" s="50">
        <v>11.2</v>
      </c>
      <c r="K9" s="50">
        <v>11.48</v>
      </c>
      <c r="L9" s="50">
        <v>10.309822727272726</v>
      </c>
      <c r="M9" s="50">
        <v>11.75</v>
      </c>
      <c r="N9" s="50">
        <v>11.4</v>
      </c>
      <c r="O9" s="131">
        <v>11.82</v>
      </c>
      <c r="P9" s="63">
        <f t="shared" ref="P9:P12" si="0">SUM(B9:O9)/COUNTIF(B9:O9,"&gt;0")</f>
        <v>11.712535716221954</v>
      </c>
    </row>
    <row r="10" spans="1:33" s="34" customFormat="1" ht="30" customHeight="1">
      <c r="A10" s="33" t="s">
        <v>17</v>
      </c>
      <c r="B10" s="74">
        <v>36</v>
      </c>
      <c r="C10" s="51">
        <v>55.141200000000005</v>
      </c>
      <c r="D10" s="51">
        <v>57.854900000000001</v>
      </c>
      <c r="E10" s="51">
        <v>51</v>
      </c>
      <c r="F10" s="51">
        <v>48.68</v>
      </c>
      <c r="G10" s="51">
        <v>55</v>
      </c>
      <c r="H10" s="51">
        <v>57.065735999999994</v>
      </c>
      <c r="I10" s="51">
        <v>60</v>
      </c>
      <c r="J10" s="51">
        <v>57</v>
      </c>
      <c r="K10" s="51">
        <v>52.3</v>
      </c>
      <c r="L10" s="51">
        <v>52.86</v>
      </c>
      <c r="M10" s="51">
        <v>54</v>
      </c>
      <c r="N10" s="51">
        <v>60</v>
      </c>
      <c r="O10" s="132">
        <v>53.1</v>
      </c>
      <c r="P10" s="56">
        <f t="shared" si="0"/>
        <v>53.571559714285719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24142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24809.092809521073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25253</v>
      </c>
      <c r="C13" s="38">
        <f t="shared" ref="C13:O14" si="1">IF(C9=0," --- ",ROUND(12*(1/C9*C11),))</f>
        <v>26060</v>
      </c>
      <c r="D13" s="38">
        <f t="shared" si="1"/>
        <v>24488</v>
      </c>
      <c r="E13" s="38">
        <f t="shared" si="1"/>
        <v>25772</v>
      </c>
      <c r="F13" s="38">
        <f t="shared" si="1"/>
        <v>22500</v>
      </c>
      <c r="G13" s="38">
        <f t="shared" si="1"/>
        <v>25511</v>
      </c>
      <c r="H13" s="38">
        <f t="shared" si="1"/>
        <v>25037</v>
      </c>
      <c r="I13" s="38">
        <f t="shared" si="1"/>
        <v>24510</v>
      </c>
      <c r="J13" s="38">
        <f t="shared" si="1"/>
        <v>26313</v>
      </c>
      <c r="K13" s="38">
        <f>IF(K9=0," --- ",ROUND(12*(1/K9*K11)+Q38,))</f>
        <v>25996</v>
      </c>
      <c r="L13" s="38">
        <f t="shared" si="1"/>
        <v>29039</v>
      </c>
      <c r="M13" s="38">
        <f t="shared" si="1"/>
        <v>25311</v>
      </c>
      <c r="N13" s="38">
        <f t="shared" si="1"/>
        <v>24645</v>
      </c>
      <c r="O13" s="135">
        <f t="shared" si="1"/>
        <v>26354</v>
      </c>
      <c r="P13" s="136">
        <f>ROUND(SUM(B13:O13)/COUNTIF(B13:O13,"&gt;0"),)</f>
        <v>25485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5108</v>
      </c>
      <c r="C14" s="77">
        <f t="shared" si="1"/>
        <v>3186</v>
      </c>
      <c r="D14" s="77">
        <f t="shared" si="1"/>
        <v>2930</v>
      </c>
      <c r="E14" s="77">
        <f t="shared" si="1"/>
        <v>3240</v>
      </c>
      <c r="F14" s="77">
        <f t="shared" si="1"/>
        <v>3426</v>
      </c>
      <c r="G14" s="77">
        <f t="shared" si="1"/>
        <v>2857</v>
      </c>
      <c r="H14" s="77">
        <f t="shared" si="1"/>
        <v>3398</v>
      </c>
      <c r="I14" s="77">
        <f t="shared" si="1"/>
        <v>2918</v>
      </c>
      <c r="J14" s="77">
        <f t="shared" si="1"/>
        <v>3232</v>
      </c>
      <c r="K14" s="77">
        <f t="shared" si="1"/>
        <v>3196</v>
      </c>
      <c r="L14" s="77">
        <f t="shared" si="1"/>
        <v>3506</v>
      </c>
      <c r="M14" s="77">
        <f t="shared" si="1"/>
        <v>3326</v>
      </c>
      <c r="N14" s="77">
        <f t="shared" si="1"/>
        <v>3005</v>
      </c>
      <c r="O14" s="138">
        <f t="shared" si="1"/>
        <v>3261</v>
      </c>
      <c r="P14" s="136">
        <f>ROUND(SUM(B14:O14)/COUNTIF(B14:O14,"&gt;0"),)</f>
        <v>3328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30361</v>
      </c>
      <c r="C15" s="77">
        <f t="shared" ref="C15:P15" si="2">IF(C9=0," --- ",C13+C14)</f>
        <v>29246</v>
      </c>
      <c r="D15" s="77">
        <f t="shared" si="2"/>
        <v>27418</v>
      </c>
      <c r="E15" s="77">
        <f t="shared" si="2"/>
        <v>29012</v>
      </c>
      <c r="F15" s="77">
        <f t="shared" si="2"/>
        <v>25926</v>
      </c>
      <c r="G15" s="77">
        <f t="shared" si="2"/>
        <v>28368</v>
      </c>
      <c r="H15" s="77">
        <f t="shared" si="2"/>
        <v>28435</v>
      </c>
      <c r="I15" s="77">
        <f t="shared" si="2"/>
        <v>27428</v>
      </c>
      <c r="J15" s="77">
        <f t="shared" si="2"/>
        <v>29545</v>
      </c>
      <c r="K15" s="77">
        <f t="shared" si="2"/>
        <v>29192</v>
      </c>
      <c r="L15" s="77">
        <f t="shared" si="2"/>
        <v>32545</v>
      </c>
      <c r="M15" s="77">
        <f t="shared" si="2"/>
        <v>28637</v>
      </c>
      <c r="N15" s="77">
        <f t="shared" si="2"/>
        <v>27650</v>
      </c>
      <c r="O15" s="138">
        <f t="shared" si="2"/>
        <v>29615</v>
      </c>
      <c r="P15" s="136">
        <f t="shared" si="2"/>
        <v>28813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12.3</v>
      </c>
      <c r="C17" s="50">
        <v>11.936495491963935</v>
      </c>
      <c r="D17" s="50">
        <v>11.85</v>
      </c>
      <c r="E17" s="50">
        <v>11.85</v>
      </c>
      <c r="F17" s="50">
        <v>13.29</v>
      </c>
      <c r="G17" s="50">
        <v>11.36</v>
      </c>
      <c r="H17" s="50">
        <v>10.944249990548146</v>
      </c>
      <c r="I17" s="50">
        <v>11.82</v>
      </c>
      <c r="J17" s="50">
        <v>11.2</v>
      </c>
      <c r="K17" s="50">
        <v>11.48</v>
      </c>
      <c r="L17" s="50">
        <v>10.781633333333334</v>
      </c>
      <c r="M17" s="50">
        <v>11.75</v>
      </c>
      <c r="N17" s="50">
        <v>10.06</v>
      </c>
      <c r="O17" s="131">
        <v>11.82</v>
      </c>
      <c r="P17" s="143">
        <f t="shared" ref="P17:P20" si="3">SUM(B17:O17)/COUNTIF(B17:O17,"&gt;0")</f>
        <v>11.603027058274673</v>
      </c>
      <c r="R17" s="144"/>
      <c r="S17" s="144"/>
    </row>
    <row r="18" spans="1:23" s="34" customFormat="1" ht="30" customHeight="1">
      <c r="A18" s="33" t="s">
        <v>17</v>
      </c>
      <c r="B18" s="145">
        <v>36</v>
      </c>
      <c r="C18" s="51">
        <v>55.141200000000005</v>
      </c>
      <c r="D18" s="51">
        <v>57.854900000000001</v>
      </c>
      <c r="E18" s="51">
        <v>51</v>
      </c>
      <c r="F18" s="51">
        <v>45.07</v>
      </c>
      <c r="G18" s="51">
        <v>55</v>
      </c>
      <c r="H18" s="51">
        <v>57.065735999999994</v>
      </c>
      <c r="I18" s="51">
        <v>60</v>
      </c>
      <c r="J18" s="51">
        <v>57</v>
      </c>
      <c r="K18" s="51">
        <v>52.3</v>
      </c>
      <c r="L18" s="51">
        <v>51.82</v>
      </c>
      <c r="M18" s="51">
        <v>54</v>
      </c>
      <c r="N18" s="51">
        <v>60</v>
      </c>
      <c r="O18" s="132">
        <v>53.1</v>
      </c>
      <c r="P18" s="146">
        <f t="shared" si="3"/>
        <v>53.239416857142864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24761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25098.357142857141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25253</v>
      </c>
      <c r="C21" s="38">
        <f t="shared" ref="C21:O22" si="4">IF(C17=0," --- ",ROUND(12*(1/C17*C19),))</f>
        <v>26763</v>
      </c>
      <c r="D21" s="38">
        <f t="shared" si="4"/>
        <v>24488</v>
      </c>
      <c r="E21" s="38">
        <f t="shared" si="4"/>
        <v>25873</v>
      </c>
      <c r="F21" s="38">
        <f t="shared" si="4"/>
        <v>22032</v>
      </c>
      <c r="G21" s="38">
        <f t="shared" si="4"/>
        <v>25422</v>
      </c>
      <c r="H21" s="38">
        <f t="shared" si="4"/>
        <v>27927</v>
      </c>
      <c r="I21" s="38">
        <f t="shared" si="4"/>
        <v>25138</v>
      </c>
      <c r="J21" s="38">
        <f t="shared" si="4"/>
        <v>26638</v>
      </c>
      <c r="K21" s="38">
        <f t="shared" si="4"/>
        <v>26142</v>
      </c>
      <c r="L21" s="38">
        <f t="shared" si="4"/>
        <v>28032</v>
      </c>
      <c r="M21" s="38">
        <f t="shared" si="4"/>
        <v>26231</v>
      </c>
      <c r="N21" s="38">
        <f t="shared" si="4"/>
        <v>28270</v>
      </c>
      <c r="O21" s="135">
        <f t="shared" si="4"/>
        <v>26397</v>
      </c>
      <c r="P21" s="136">
        <f>ROUND(SUM(B21:O21)/COUNTIF(B21:O21,"&gt;0"),)</f>
        <v>26043</v>
      </c>
    </row>
    <row r="22" spans="1:23" s="82" customFormat="1" ht="30" customHeight="1" thickBot="1">
      <c r="A22" s="37" t="s">
        <v>209</v>
      </c>
      <c r="B22" s="77">
        <f>IF(B18=0," --- ",ROUND(12*(1/B18*B20),))</f>
        <v>5714</v>
      </c>
      <c r="C22" s="77">
        <f t="shared" si="4"/>
        <v>3392</v>
      </c>
      <c r="D22" s="77">
        <f t="shared" si="4"/>
        <v>3117</v>
      </c>
      <c r="E22" s="77">
        <f t="shared" si="4"/>
        <v>3600</v>
      </c>
      <c r="F22" s="77">
        <f t="shared" si="4"/>
        <v>3781</v>
      </c>
      <c r="G22" s="77">
        <f t="shared" si="4"/>
        <v>3148</v>
      </c>
      <c r="H22" s="77">
        <f t="shared" si="4"/>
        <v>3388</v>
      </c>
      <c r="I22" s="77">
        <f t="shared" si="4"/>
        <v>2918</v>
      </c>
      <c r="J22" s="77">
        <f t="shared" si="4"/>
        <v>3406</v>
      </c>
      <c r="K22" s="77">
        <f t="shared" si="4"/>
        <v>3269</v>
      </c>
      <c r="L22" s="77">
        <f t="shared" si="4"/>
        <v>3360</v>
      </c>
      <c r="M22" s="77">
        <f t="shared" si="4"/>
        <v>3112</v>
      </c>
      <c r="N22" s="77">
        <f t="shared" si="4"/>
        <v>2786</v>
      </c>
      <c r="O22" s="138">
        <f t="shared" si="4"/>
        <v>3603</v>
      </c>
      <c r="P22" s="136">
        <f>ROUND(SUM(B22:O22)/COUNTIF(B22:O22,"&gt;0"),)</f>
        <v>3471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30967</v>
      </c>
      <c r="C23" s="77">
        <f t="shared" si="5"/>
        <v>30155</v>
      </c>
      <c r="D23" s="77">
        <f t="shared" si="5"/>
        <v>27605</v>
      </c>
      <c r="E23" s="77">
        <f t="shared" si="5"/>
        <v>29473</v>
      </c>
      <c r="F23" s="77">
        <f t="shared" si="5"/>
        <v>25813</v>
      </c>
      <c r="G23" s="77">
        <f t="shared" si="5"/>
        <v>28570</v>
      </c>
      <c r="H23" s="77">
        <f t="shared" si="5"/>
        <v>31315</v>
      </c>
      <c r="I23" s="77">
        <f t="shared" si="5"/>
        <v>28056</v>
      </c>
      <c r="J23" s="77">
        <f t="shared" si="5"/>
        <v>30044</v>
      </c>
      <c r="K23" s="77">
        <f t="shared" si="5"/>
        <v>29411</v>
      </c>
      <c r="L23" s="77">
        <f t="shared" si="5"/>
        <v>31392</v>
      </c>
      <c r="M23" s="77">
        <f t="shared" si="5"/>
        <v>29343</v>
      </c>
      <c r="N23" s="77">
        <f t="shared" si="5"/>
        <v>31056</v>
      </c>
      <c r="O23" s="138">
        <f t="shared" si="5"/>
        <v>30000</v>
      </c>
      <c r="P23" s="136">
        <f t="shared" si="5"/>
        <v>29514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12.5</v>
      </c>
      <c r="C25" s="50">
        <v>11.760094080752646</v>
      </c>
      <c r="D25" s="50">
        <v>0</v>
      </c>
      <c r="E25" s="50">
        <v>11.85</v>
      </c>
      <c r="F25" s="50">
        <v>0</v>
      </c>
      <c r="G25" s="50">
        <v>11.36</v>
      </c>
      <c r="H25" s="50">
        <v>0</v>
      </c>
      <c r="I25" s="50">
        <v>11.9</v>
      </c>
      <c r="J25" s="50">
        <v>11.2</v>
      </c>
      <c r="K25" s="50">
        <v>0</v>
      </c>
      <c r="L25" s="50">
        <v>11.419247353978831</v>
      </c>
      <c r="M25" s="50">
        <v>11.75</v>
      </c>
      <c r="N25" s="50">
        <v>11.85</v>
      </c>
      <c r="O25" s="131">
        <v>12.02</v>
      </c>
      <c r="P25" s="143">
        <f t="shared" ref="P25:P28" si="6">SUM(B25:O25)/COUNTIF(B25:O25,"&gt;0")</f>
        <v>11.760934143473147</v>
      </c>
      <c r="R25" s="144"/>
      <c r="S25" s="144"/>
    </row>
    <row r="26" spans="1:23" s="34" customFormat="1" ht="30" customHeight="1">
      <c r="A26" s="33" t="s">
        <v>17</v>
      </c>
      <c r="B26" s="145">
        <v>36</v>
      </c>
      <c r="C26" s="51">
        <v>54.06</v>
      </c>
      <c r="D26" s="51">
        <v>0</v>
      </c>
      <c r="E26" s="51">
        <v>51</v>
      </c>
      <c r="F26" s="51">
        <v>0</v>
      </c>
      <c r="G26" s="51">
        <v>55</v>
      </c>
      <c r="H26" s="51">
        <v>0</v>
      </c>
      <c r="I26" s="51">
        <v>60</v>
      </c>
      <c r="J26" s="51">
        <v>57</v>
      </c>
      <c r="K26" s="51">
        <v>0</v>
      </c>
      <c r="L26" s="51">
        <v>51.82</v>
      </c>
      <c r="M26" s="51">
        <v>54</v>
      </c>
      <c r="N26" s="51">
        <v>55.5</v>
      </c>
      <c r="O26" s="132">
        <v>53.1</v>
      </c>
      <c r="P26" s="146">
        <f t="shared" si="6"/>
        <v>52.748000000000005</v>
      </c>
      <c r="R26" s="144"/>
      <c r="S26" s="144"/>
    </row>
    <row r="27" spans="1:23" s="44" customFormat="1" ht="30" customHeight="1">
      <c r="A27" s="35" t="s">
        <v>16</v>
      </c>
      <c r="B27" s="147">
        <v>24812.765000000003</v>
      </c>
      <c r="C27" s="52">
        <v>25126</v>
      </c>
      <c r="D27" s="52">
        <v>0</v>
      </c>
      <c r="E27" s="52">
        <v>24620</v>
      </c>
      <c r="F27" s="52">
        <v>0</v>
      </c>
      <c r="G27" s="52">
        <v>23177</v>
      </c>
      <c r="H27" s="52">
        <v>0</v>
      </c>
      <c r="I27" s="52">
        <v>23966</v>
      </c>
      <c r="J27" s="52">
        <v>24039</v>
      </c>
      <c r="K27" s="52">
        <v>0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24153.176500000001</v>
      </c>
      <c r="R27" s="144"/>
      <c r="S27" s="144"/>
    </row>
    <row r="28" spans="1:23" s="82" customFormat="1" ht="30" customHeight="1" thickBot="1">
      <c r="A28" s="36" t="s">
        <v>18</v>
      </c>
      <c r="B28" s="149">
        <v>13875.225</v>
      </c>
      <c r="C28" s="53">
        <v>14382</v>
      </c>
      <c r="D28" s="53">
        <v>0</v>
      </c>
      <c r="E28" s="53">
        <v>12880</v>
      </c>
      <c r="F28" s="53">
        <v>0</v>
      </c>
      <c r="G28" s="53">
        <v>11776</v>
      </c>
      <c r="H28" s="53">
        <v>0</v>
      </c>
      <c r="I28" s="53">
        <v>13286</v>
      </c>
      <c r="J28" s="53">
        <v>13216</v>
      </c>
      <c r="K28" s="53">
        <v>0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13062.922500000001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23820</v>
      </c>
      <c r="C29" s="38">
        <f t="shared" ref="C29:O30" si="7">IF(C25=0," --- ",ROUND(12*(1/C25*C27),))</f>
        <v>25639</v>
      </c>
      <c r="D29" s="38" t="str">
        <f t="shared" si="7"/>
        <v xml:space="preserve"> --- </v>
      </c>
      <c r="E29" s="38">
        <f t="shared" si="7"/>
        <v>24932</v>
      </c>
      <c r="F29" s="38" t="str">
        <f t="shared" si="7"/>
        <v xml:space="preserve"> --- </v>
      </c>
      <c r="G29" s="38">
        <f t="shared" si="7"/>
        <v>24483</v>
      </c>
      <c r="H29" s="38" t="str">
        <f t="shared" si="7"/>
        <v xml:space="preserve"> --- </v>
      </c>
      <c r="I29" s="38">
        <f t="shared" si="7"/>
        <v>24167</v>
      </c>
      <c r="J29" s="38">
        <f t="shared" si="7"/>
        <v>25756</v>
      </c>
      <c r="K29" s="38" t="str">
        <f t="shared" si="7"/>
        <v xml:space="preserve"> --- </v>
      </c>
      <c r="L29" s="38">
        <f t="shared" si="7"/>
        <v>25201</v>
      </c>
      <c r="M29" s="38">
        <f t="shared" si="7"/>
        <v>24970</v>
      </c>
      <c r="N29" s="38">
        <f t="shared" si="7"/>
        <v>22886</v>
      </c>
      <c r="O29" s="135">
        <f t="shared" si="7"/>
        <v>24719</v>
      </c>
      <c r="P29" s="136">
        <f>ROUND(SUM(B29:O29)/COUNTIF(B29:O29,"&gt;0"),)</f>
        <v>24657</v>
      </c>
    </row>
    <row r="30" spans="1:23" s="82" customFormat="1" ht="30" customHeight="1" thickBot="1">
      <c r="A30" s="37" t="s">
        <v>209</v>
      </c>
      <c r="B30" s="77">
        <f>IF(B26=0," --- ",ROUND(12*(1/B26*B28),))</f>
        <v>4625</v>
      </c>
      <c r="C30" s="77">
        <f t="shared" si="7"/>
        <v>3192</v>
      </c>
      <c r="D30" s="77" t="str">
        <f t="shared" si="7"/>
        <v xml:space="preserve"> --- </v>
      </c>
      <c r="E30" s="77">
        <f t="shared" si="7"/>
        <v>3031</v>
      </c>
      <c r="F30" s="77" t="str">
        <f t="shared" si="7"/>
        <v xml:space="preserve"> --- </v>
      </c>
      <c r="G30" s="77">
        <f t="shared" si="7"/>
        <v>2569</v>
      </c>
      <c r="H30" s="77" t="str">
        <f t="shared" si="7"/>
        <v xml:space="preserve"> --- </v>
      </c>
      <c r="I30" s="77">
        <f t="shared" si="7"/>
        <v>2657</v>
      </c>
      <c r="J30" s="77">
        <f t="shared" si="7"/>
        <v>2782</v>
      </c>
      <c r="K30" s="77" t="str">
        <f t="shared" si="7"/>
        <v xml:space="preserve"> --- </v>
      </c>
      <c r="L30" s="77">
        <f t="shared" si="7"/>
        <v>3081</v>
      </c>
      <c r="M30" s="77">
        <f t="shared" si="7"/>
        <v>2756</v>
      </c>
      <c r="N30" s="77">
        <f t="shared" si="7"/>
        <v>2661</v>
      </c>
      <c r="O30" s="138">
        <f t="shared" si="7"/>
        <v>2983</v>
      </c>
      <c r="P30" s="136">
        <f>ROUND(SUM(B30:O30)/COUNTIF(B30:O30,"&gt;0"),)</f>
        <v>3034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28445</v>
      </c>
      <c r="C31" s="77">
        <f t="shared" si="8"/>
        <v>28831</v>
      </c>
      <c r="D31" s="77" t="str">
        <f t="shared" si="8"/>
        <v xml:space="preserve"> --- </v>
      </c>
      <c r="E31" s="77">
        <f t="shared" si="8"/>
        <v>27963</v>
      </c>
      <c r="F31" s="77" t="str">
        <f t="shared" si="8"/>
        <v xml:space="preserve"> --- </v>
      </c>
      <c r="G31" s="77">
        <f t="shared" si="8"/>
        <v>27052</v>
      </c>
      <c r="H31" s="77" t="str">
        <f t="shared" si="8"/>
        <v xml:space="preserve"> --- </v>
      </c>
      <c r="I31" s="77">
        <f t="shared" si="8"/>
        <v>26824</v>
      </c>
      <c r="J31" s="77">
        <f t="shared" si="8"/>
        <v>28538</v>
      </c>
      <c r="K31" s="77" t="str">
        <f t="shared" si="8"/>
        <v xml:space="preserve"> --- </v>
      </c>
      <c r="L31" s="77">
        <f t="shared" si="8"/>
        <v>28282</v>
      </c>
      <c r="M31" s="77">
        <f t="shared" si="8"/>
        <v>27726</v>
      </c>
      <c r="N31" s="77">
        <f t="shared" si="8"/>
        <v>25547</v>
      </c>
      <c r="O31" s="138">
        <f t="shared" si="8"/>
        <v>27702</v>
      </c>
      <c r="P31" s="136">
        <f t="shared" si="8"/>
        <v>27691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-1.9569218845868193</v>
      </c>
      <c r="C33" s="46">
        <f t="shared" ref="C33:P33" si="9">IF(OR(C15=" --- ",C23=" --- ")," --- ",C15/C23*100-100)</f>
        <v>-3.0144254684131937</v>
      </c>
      <c r="D33" s="46">
        <f t="shared" si="9"/>
        <v>-0.67741351204492162</v>
      </c>
      <c r="E33" s="46">
        <f t="shared" si="9"/>
        <v>-1.5641434533301748</v>
      </c>
      <c r="F33" s="46">
        <f t="shared" si="9"/>
        <v>0.43776391740595955</v>
      </c>
      <c r="G33" s="46">
        <f t="shared" si="9"/>
        <v>-0.70703535176758692</v>
      </c>
      <c r="H33" s="46">
        <f t="shared" si="9"/>
        <v>-9.1968705093405703</v>
      </c>
      <c r="I33" s="46">
        <f t="shared" si="9"/>
        <v>-2.2383803820929558</v>
      </c>
      <c r="J33" s="46">
        <f t="shared" si="9"/>
        <v>-1.6608973505525313</v>
      </c>
      <c r="K33" s="46">
        <f t="shared" si="9"/>
        <v>-0.74461936010335705</v>
      </c>
      <c r="L33" s="46">
        <f t="shared" si="9"/>
        <v>3.6729102956167168</v>
      </c>
      <c r="M33" s="46">
        <f t="shared" si="9"/>
        <v>-2.4060252871212953</v>
      </c>
      <c r="N33" s="46">
        <f t="shared" si="9"/>
        <v>-10.967284904688299</v>
      </c>
      <c r="O33" s="154">
        <f t="shared" si="9"/>
        <v>-1.2833333333333314</v>
      </c>
      <c r="P33" s="155">
        <f t="shared" si="9"/>
        <v>-2.3751439994578902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8.8662330813851185</v>
      </c>
      <c r="C34" s="158">
        <f t="shared" ref="C34:P34" si="10">IF(OR(C23=" --- ",C31=" --- ")," --- ",C23/C31*100-100)</f>
        <v>4.592279143976981</v>
      </c>
      <c r="D34" s="158" t="str">
        <f t="shared" si="10"/>
        <v xml:space="preserve"> --- </v>
      </c>
      <c r="E34" s="158">
        <f t="shared" si="10"/>
        <v>5.3999928476915926</v>
      </c>
      <c r="F34" s="158" t="str">
        <f t="shared" si="10"/>
        <v xml:space="preserve"> --- </v>
      </c>
      <c r="G34" s="158">
        <f t="shared" si="10"/>
        <v>5.6114150524914947</v>
      </c>
      <c r="H34" s="158" t="str">
        <f t="shared" si="10"/>
        <v xml:space="preserve"> --- </v>
      </c>
      <c r="I34" s="158">
        <f t="shared" si="10"/>
        <v>4.592901878914418</v>
      </c>
      <c r="J34" s="158">
        <f t="shared" si="10"/>
        <v>5.2771742939238919</v>
      </c>
      <c r="K34" s="158" t="str">
        <f t="shared" si="10"/>
        <v xml:space="preserve"> --- </v>
      </c>
      <c r="L34" s="158">
        <f t="shared" si="10"/>
        <v>10.996393465808652</v>
      </c>
      <c r="M34" s="158">
        <f t="shared" si="10"/>
        <v>5.832070980307293</v>
      </c>
      <c r="N34" s="158">
        <f t="shared" si="10"/>
        <v>21.564175832778815</v>
      </c>
      <c r="O34" s="159">
        <f t="shared" si="10"/>
        <v>8.2954299328568339</v>
      </c>
      <c r="P34" s="160">
        <f t="shared" si="10"/>
        <v>6.5833664367483919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-606</v>
      </c>
      <c r="C36" s="47">
        <f t="shared" ref="C36:P36" si="11">IF(OR(C15=" --- ",C23=" --- ")," --- ",C15-C23)</f>
        <v>-909</v>
      </c>
      <c r="D36" s="47">
        <f t="shared" si="11"/>
        <v>-187</v>
      </c>
      <c r="E36" s="47">
        <f t="shared" si="11"/>
        <v>-461</v>
      </c>
      <c r="F36" s="47">
        <f t="shared" si="11"/>
        <v>113</v>
      </c>
      <c r="G36" s="47">
        <f t="shared" si="11"/>
        <v>-202</v>
      </c>
      <c r="H36" s="47">
        <f t="shared" si="11"/>
        <v>-2880</v>
      </c>
      <c r="I36" s="47">
        <f t="shared" si="11"/>
        <v>-628</v>
      </c>
      <c r="J36" s="47">
        <f t="shared" si="11"/>
        <v>-499</v>
      </c>
      <c r="K36" s="47">
        <f t="shared" si="11"/>
        <v>-219</v>
      </c>
      <c r="L36" s="47">
        <f t="shared" si="11"/>
        <v>1153</v>
      </c>
      <c r="M36" s="47">
        <f t="shared" si="11"/>
        <v>-706</v>
      </c>
      <c r="N36" s="47">
        <f t="shared" si="11"/>
        <v>-3406</v>
      </c>
      <c r="O36" s="163">
        <f t="shared" si="11"/>
        <v>-385</v>
      </c>
      <c r="P36" s="164">
        <f t="shared" si="11"/>
        <v>-701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2522</v>
      </c>
      <c r="C37" s="166">
        <f t="shared" ref="C37:P37" si="12">IF(OR(C23=" --- ",C31=" --- ")," --- ",C23-C31)</f>
        <v>1324</v>
      </c>
      <c r="D37" s="166" t="str">
        <f t="shared" si="12"/>
        <v xml:space="preserve"> --- </v>
      </c>
      <c r="E37" s="166">
        <f t="shared" si="12"/>
        <v>1510</v>
      </c>
      <c r="F37" s="166" t="str">
        <f t="shared" si="12"/>
        <v xml:space="preserve"> --- </v>
      </c>
      <c r="G37" s="166">
        <f t="shared" si="12"/>
        <v>1518</v>
      </c>
      <c r="H37" s="166" t="str">
        <f t="shared" si="12"/>
        <v xml:space="preserve"> --- </v>
      </c>
      <c r="I37" s="166">
        <f t="shared" si="12"/>
        <v>1232</v>
      </c>
      <c r="J37" s="166">
        <f t="shared" si="12"/>
        <v>1506</v>
      </c>
      <c r="K37" s="166" t="str">
        <f t="shared" si="12"/>
        <v xml:space="preserve"> --- </v>
      </c>
      <c r="L37" s="166">
        <f t="shared" si="12"/>
        <v>3110</v>
      </c>
      <c r="M37" s="166">
        <f t="shared" si="12"/>
        <v>1617</v>
      </c>
      <c r="N37" s="166">
        <f t="shared" si="12"/>
        <v>5509</v>
      </c>
      <c r="O37" s="167">
        <f t="shared" si="12"/>
        <v>2298</v>
      </c>
      <c r="P37" s="168">
        <f t="shared" si="12"/>
        <v>1823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111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351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-2.6267608265142144</v>
      </c>
      <c r="D97" s="46">
        <f t="shared" si="13"/>
        <v>0</v>
      </c>
      <c r="E97" s="46">
        <f t="shared" si="13"/>
        <v>-0.39036833764927792</v>
      </c>
      <c r="F97" s="46">
        <f t="shared" si="13"/>
        <v>2.1241830065359437</v>
      </c>
      <c r="G97" s="46">
        <f t="shared" si="13"/>
        <v>0.35009047281882033</v>
      </c>
      <c r="H97" s="46">
        <f t="shared" si="13"/>
        <v>-10.34840835034197</v>
      </c>
      <c r="I97" s="46">
        <f t="shared" si="13"/>
        <v>-2.4982098814543718</v>
      </c>
      <c r="J97" s="46">
        <f t="shared" si="13"/>
        <v>-1.2200615661836451</v>
      </c>
      <c r="K97" s="46">
        <f t="shared" si="13"/>
        <v>-0.5584882564455711</v>
      </c>
      <c r="L97" s="46">
        <f t="shared" si="13"/>
        <v>3.5923230593607229</v>
      </c>
      <c r="M97" s="46">
        <f t="shared" si="13"/>
        <v>-3.5073005222827902</v>
      </c>
      <c r="N97" s="46">
        <f t="shared" si="13"/>
        <v>-12.822780332507961</v>
      </c>
      <c r="O97" s="154">
        <f t="shared" si="13"/>
        <v>-0.16289729893547644</v>
      </c>
      <c r="P97" s="155">
        <f t="shared" si="13"/>
        <v>-2.1426102983527215</v>
      </c>
    </row>
    <row r="98" spans="1:16" ht="30" customHeight="1" thickBot="1">
      <c r="A98" s="152" t="s">
        <v>217</v>
      </c>
      <c r="B98" s="157">
        <f>IF(OR(B21=" --- ",B29=" --- ")," --- ",B21/B29*100-100)</f>
        <v>6.0159529806884819</v>
      </c>
      <c r="C98" s="158">
        <f t="shared" ref="C98:P98" si="14">IF(OR(C21=" --- ",C29=" --- ")," --- ",C21/C29*100-100)</f>
        <v>4.3839463317601997</v>
      </c>
      <c r="D98" s="158" t="str">
        <f t="shared" si="14"/>
        <v xml:space="preserve"> --- </v>
      </c>
      <c r="E98" s="158">
        <f t="shared" si="14"/>
        <v>3.7742660035295899</v>
      </c>
      <c r="F98" s="158" t="str">
        <f t="shared" si="14"/>
        <v xml:space="preserve"> --- </v>
      </c>
      <c r="G98" s="158">
        <f t="shared" si="14"/>
        <v>3.8353142997181777</v>
      </c>
      <c r="H98" s="158" t="str">
        <f t="shared" si="14"/>
        <v xml:space="preserve"> --- </v>
      </c>
      <c r="I98" s="158">
        <f t="shared" si="14"/>
        <v>4.0178756155087427</v>
      </c>
      <c r="J98" s="158">
        <f t="shared" si="14"/>
        <v>3.4244447895636085</v>
      </c>
      <c r="K98" s="158" t="str">
        <f t="shared" si="14"/>
        <v xml:space="preserve"> --- </v>
      </c>
      <c r="L98" s="158">
        <f t="shared" si="14"/>
        <v>11.233681203126864</v>
      </c>
      <c r="M98" s="158">
        <f t="shared" si="14"/>
        <v>5.0500600720865094</v>
      </c>
      <c r="N98" s="158">
        <f t="shared" si="14"/>
        <v>23.525299309621602</v>
      </c>
      <c r="O98" s="159">
        <f t="shared" si="14"/>
        <v>6.7883004975929424</v>
      </c>
      <c r="P98" s="160">
        <f t="shared" si="14"/>
        <v>5.6211217909721398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-703</v>
      </c>
      <c r="D100" s="47">
        <f t="shared" si="15"/>
        <v>0</v>
      </c>
      <c r="E100" s="47">
        <f t="shared" si="15"/>
        <v>-101</v>
      </c>
      <c r="F100" s="47">
        <f t="shared" si="15"/>
        <v>468</v>
      </c>
      <c r="G100" s="47">
        <f t="shared" si="15"/>
        <v>89</v>
      </c>
      <c r="H100" s="47">
        <f t="shared" si="15"/>
        <v>-2890</v>
      </c>
      <c r="I100" s="47">
        <f t="shared" si="15"/>
        <v>-628</v>
      </c>
      <c r="J100" s="47">
        <f t="shared" si="15"/>
        <v>-325</v>
      </c>
      <c r="K100" s="47">
        <f t="shared" si="15"/>
        <v>-146</v>
      </c>
      <c r="L100" s="47">
        <f t="shared" si="15"/>
        <v>1007</v>
      </c>
      <c r="M100" s="47">
        <f t="shared" si="15"/>
        <v>-920</v>
      </c>
      <c r="N100" s="47">
        <f t="shared" si="15"/>
        <v>-3625</v>
      </c>
      <c r="O100" s="163">
        <f t="shared" si="15"/>
        <v>-43</v>
      </c>
      <c r="P100" s="164">
        <f t="shared" si="15"/>
        <v>-558</v>
      </c>
    </row>
    <row r="101" spans="1:16" ht="30" customHeight="1" thickBot="1">
      <c r="A101" s="161" t="s">
        <v>219</v>
      </c>
      <c r="B101" s="165">
        <f>IF(OR(B21=" --- ",B29=" --- ")," --- ",B21-B29)</f>
        <v>1433</v>
      </c>
      <c r="C101" s="166">
        <f t="shared" ref="C101:P101" si="16">IF(OR(C21=" --- ",C29=" --- ")," --- ",C21-C29)</f>
        <v>1124</v>
      </c>
      <c r="D101" s="166" t="str">
        <f t="shared" si="16"/>
        <v xml:space="preserve"> --- </v>
      </c>
      <c r="E101" s="166">
        <f t="shared" si="16"/>
        <v>941</v>
      </c>
      <c r="F101" s="166" t="str">
        <f t="shared" si="16"/>
        <v xml:space="preserve"> --- </v>
      </c>
      <c r="G101" s="166">
        <f t="shared" si="16"/>
        <v>939</v>
      </c>
      <c r="H101" s="166" t="str">
        <f t="shared" si="16"/>
        <v xml:space="preserve"> --- </v>
      </c>
      <c r="I101" s="166">
        <f t="shared" si="16"/>
        <v>971</v>
      </c>
      <c r="J101" s="166">
        <f t="shared" si="16"/>
        <v>882</v>
      </c>
      <c r="K101" s="166" t="str">
        <f t="shared" si="16"/>
        <v xml:space="preserve"> --- </v>
      </c>
      <c r="L101" s="166">
        <f t="shared" si="16"/>
        <v>2831</v>
      </c>
      <c r="M101" s="166">
        <f t="shared" si="16"/>
        <v>1261</v>
      </c>
      <c r="N101" s="166">
        <f t="shared" si="16"/>
        <v>5384</v>
      </c>
      <c r="O101" s="167">
        <f t="shared" si="16"/>
        <v>1678</v>
      </c>
      <c r="P101" s="168">
        <f t="shared" si="16"/>
        <v>1386</v>
      </c>
    </row>
    <row r="103" spans="1:16">
      <c r="P103" s="25" t="s">
        <v>350</v>
      </c>
    </row>
    <row r="147" spans="1:16" ht="13.5" thickBot="1">
      <c r="P147" s="25" t="s">
        <v>349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-10.605530276513832</v>
      </c>
      <c r="C150" s="46">
        <f t="shared" ref="C150:P150" si="17">IF(OR(C14=" --- ",C22=" --- ")," --- ",C14/C22*100-100)</f>
        <v>-6.0731132075471663</v>
      </c>
      <c r="D150" s="46">
        <f t="shared" si="17"/>
        <v>-5.9993583573949394</v>
      </c>
      <c r="E150" s="46">
        <f t="shared" si="17"/>
        <v>-10</v>
      </c>
      <c r="F150" s="46">
        <f t="shared" si="17"/>
        <v>-9.3890505157365709</v>
      </c>
      <c r="G150" s="46">
        <f t="shared" si="17"/>
        <v>-9.2439644218551393</v>
      </c>
      <c r="H150" s="46">
        <f t="shared" si="17"/>
        <v>0.29515938606847669</v>
      </c>
      <c r="I150" s="46">
        <f t="shared" si="17"/>
        <v>0</v>
      </c>
      <c r="J150" s="46">
        <f t="shared" si="17"/>
        <v>-5.1086318261890824</v>
      </c>
      <c r="K150" s="46">
        <f t="shared" si="17"/>
        <v>-2.2330988069746098</v>
      </c>
      <c r="L150" s="46">
        <f t="shared" si="17"/>
        <v>4.345238095238102</v>
      </c>
      <c r="M150" s="46">
        <f t="shared" si="17"/>
        <v>6.8766066838046243</v>
      </c>
      <c r="N150" s="46">
        <f t="shared" si="17"/>
        <v>7.8607322325915447</v>
      </c>
      <c r="O150" s="154">
        <f t="shared" si="17"/>
        <v>-9.4920899250624586</v>
      </c>
      <c r="P150" s="155">
        <f t="shared" si="17"/>
        <v>-4.1198501872659108</v>
      </c>
    </row>
    <row r="151" spans="1:16" ht="30" customHeight="1" thickBot="1">
      <c r="A151" s="152" t="s">
        <v>224</v>
      </c>
      <c r="B151" s="157">
        <f>IF(OR(B22=" --- ",B30=" --- ")," --- ",B22/B30*100-100)</f>
        <v>23.545945945945945</v>
      </c>
      <c r="C151" s="158">
        <f t="shared" ref="C151:P151" si="18">IF(OR(C22=" --- ",C30=" --- ")," --- ",C22/C30*100-100)</f>
        <v>6.2656641604010019</v>
      </c>
      <c r="D151" s="158" t="str">
        <f t="shared" si="18"/>
        <v xml:space="preserve"> --- </v>
      </c>
      <c r="E151" s="158">
        <f t="shared" si="18"/>
        <v>18.772682283074886</v>
      </c>
      <c r="F151" s="158" t="str">
        <f t="shared" si="18"/>
        <v xml:space="preserve"> --- </v>
      </c>
      <c r="G151" s="158">
        <f t="shared" si="18"/>
        <v>22.537952510704557</v>
      </c>
      <c r="H151" s="158" t="str">
        <f t="shared" si="18"/>
        <v xml:space="preserve"> --- </v>
      </c>
      <c r="I151" s="158">
        <f t="shared" si="18"/>
        <v>9.8231087692886661</v>
      </c>
      <c r="J151" s="158">
        <f t="shared" si="18"/>
        <v>22.429906542056074</v>
      </c>
      <c r="K151" s="158" t="str">
        <f t="shared" si="18"/>
        <v xml:space="preserve"> --- </v>
      </c>
      <c r="L151" s="158">
        <f t="shared" si="18"/>
        <v>9.0555014605647557</v>
      </c>
      <c r="M151" s="158">
        <f t="shared" si="18"/>
        <v>12.917271407837447</v>
      </c>
      <c r="N151" s="158">
        <f t="shared" si="18"/>
        <v>4.6974821495678185</v>
      </c>
      <c r="O151" s="159">
        <f t="shared" si="18"/>
        <v>20.784445189406625</v>
      </c>
      <c r="P151" s="160">
        <f t="shared" si="18"/>
        <v>14.403427818061971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-606</v>
      </c>
      <c r="C153" s="47">
        <f t="shared" ref="C153:P153" si="19">IF(OR(C14=" --- ",C22=" --- ")," --- ",C14-C22)</f>
        <v>-206</v>
      </c>
      <c r="D153" s="47">
        <f t="shared" si="19"/>
        <v>-187</v>
      </c>
      <c r="E153" s="47">
        <f t="shared" si="19"/>
        <v>-360</v>
      </c>
      <c r="F153" s="47">
        <f t="shared" si="19"/>
        <v>-355</v>
      </c>
      <c r="G153" s="47">
        <f t="shared" si="19"/>
        <v>-291</v>
      </c>
      <c r="H153" s="47">
        <f t="shared" si="19"/>
        <v>10</v>
      </c>
      <c r="I153" s="47">
        <f t="shared" si="19"/>
        <v>0</v>
      </c>
      <c r="J153" s="47">
        <f t="shared" si="19"/>
        <v>-174</v>
      </c>
      <c r="K153" s="47">
        <f t="shared" si="19"/>
        <v>-73</v>
      </c>
      <c r="L153" s="47">
        <f t="shared" si="19"/>
        <v>146</v>
      </c>
      <c r="M153" s="47">
        <f t="shared" si="19"/>
        <v>214</v>
      </c>
      <c r="N153" s="47">
        <f t="shared" si="19"/>
        <v>219</v>
      </c>
      <c r="O153" s="163">
        <f t="shared" si="19"/>
        <v>-342</v>
      </c>
      <c r="P153" s="164">
        <f t="shared" si="19"/>
        <v>-143</v>
      </c>
    </row>
    <row r="154" spans="1:16" ht="30" customHeight="1" thickBot="1">
      <c r="A154" s="161" t="s">
        <v>226</v>
      </c>
      <c r="B154" s="165">
        <f>IF(OR(B22=" --- ",B30=" --- ")," --- ",B22-B30)</f>
        <v>1089</v>
      </c>
      <c r="C154" s="166">
        <f t="shared" ref="C154:P154" si="20">IF(OR(C22=" --- ",C30=" --- ")," --- ",C22-C30)</f>
        <v>200</v>
      </c>
      <c r="D154" s="166" t="str">
        <f t="shared" si="20"/>
        <v xml:space="preserve"> --- </v>
      </c>
      <c r="E154" s="166">
        <f t="shared" si="20"/>
        <v>569</v>
      </c>
      <c r="F154" s="166" t="str">
        <f t="shared" si="20"/>
        <v xml:space="preserve"> --- </v>
      </c>
      <c r="G154" s="166">
        <f t="shared" si="20"/>
        <v>579</v>
      </c>
      <c r="H154" s="166" t="str">
        <f t="shared" si="20"/>
        <v xml:space="preserve"> --- </v>
      </c>
      <c r="I154" s="166">
        <f t="shared" si="20"/>
        <v>261</v>
      </c>
      <c r="J154" s="166">
        <f t="shared" si="20"/>
        <v>624</v>
      </c>
      <c r="K154" s="166" t="str">
        <f t="shared" si="20"/>
        <v xml:space="preserve"> --- </v>
      </c>
      <c r="L154" s="166">
        <f t="shared" si="20"/>
        <v>279</v>
      </c>
      <c r="M154" s="166">
        <f t="shared" si="20"/>
        <v>356</v>
      </c>
      <c r="N154" s="166">
        <f t="shared" si="20"/>
        <v>125</v>
      </c>
      <c r="O154" s="167">
        <f t="shared" si="20"/>
        <v>620</v>
      </c>
      <c r="P154" s="168">
        <f t="shared" si="20"/>
        <v>437</v>
      </c>
    </row>
    <row r="156" spans="1:16">
      <c r="P156" s="25" t="s">
        <v>348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9" priority="9" stopIfTrue="1">
      <formula>B9&gt;B17</formula>
    </cfRule>
    <cfRule type="expression" dxfId="18" priority="10" stopIfTrue="1">
      <formula>B9&lt;B17</formula>
    </cfRule>
  </conditionalFormatting>
  <conditionalFormatting sqref="C9:E9">
    <cfRule type="expression" dxfId="17" priority="7" stopIfTrue="1">
      <formula>C9&gt;C17</formula>
    </cfRule>
    <cfRule type="expression" dxfId="16" priority="8" stopIfTrue="1">
      <formula>C9&lt;C17</formula>
    </cfRule>
  </conditionalFormatting>
  <conditionalFormatting sqref="B10">
    <cfRule type="expression" dxfId="15" priority="5" stopIfTrue="1">
      <formula>B10&gt;B18</formula>
    </cfRule>
    <cfRule type="expression" dxfId="14" priority="6" stopIfTrue="1">
      <formula>B10&lt;B18</formula>
    </cfRule>
  </conditionalFormatting>
  <conditionalFormatting sqref="C9:O9">
    <cfRule type="expression" dxfId="13" priority="3" stopIfTrue="1">
      <formula>C9&gt;C17</formula>
    </cfRule>
    <cfRule type="expression" dxfId="12" priority="4" stopIfTrue="1">
      <formula>C9&lt;C17</formula>
    </cfRule>
  </conditionalFormatting>
  <conditionalFormatting sqref="C10:O10">
    <cfRule type="expression" dxfId="11" priority="1" stopIfTrue="1">
      <formula>C10&gt;C18</formula>
    </cfRule>
    <cfRule type="expression" dxfId="1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5"/>
    </row>
    <row r="4" spans="1:33" ht="29.25" customHeight="1">
      <c r="A4" s="16" t="s">
        <v>352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112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11.9</v>
      </c>
      <c r="C9" s="50">
        <v>11.936495491963935</v>
      </c>
      <c r="D9" s="50">
        <v>12.21</v>
      </c>
      <c r="E9" s="50">
        <v>12.24</v>
      </c>
      <c r="F9" s="50">
        <v>10.59</v>
      </c>
      <c r="G9" s="50">
        <v>11.36</v>
      </c>
      <c r="H9" s="50">
        <v>12.005510595692222</v>
      </c>
      <c r="I9" s="50">
        <v>11.82</v>
      </c>
      <c r="J9" s="50">
        <v>0</v>
      </c>
      <c r="K9" s="50">
        <v>11.77</v>
      </c>
      <c r="L9" s="50">
        <v>11.02548020384163</v>
      </c>
      <c r="M9" s="50">
        <v>11.63</v>
      </c>
      <c r="N9" s="50">
        <v>11.8</v>
      </c>
      <c r="O9" s="131">
        <v>12.14</v>
      </c>
      <c r="P9" s="63">
        <f t="shared" ref="P9:P12" si="0">SUM(B9:O9)/COUNTIF(B9:O9,"&gt;0")</f>
        <v>11.72519125319214</v>
      </c>
    </row>
    <row r="10" spans="1:33" s="34" customFormat="1" ht="30" customHeight="1">
      <c r="A10" s="33" t="s">
        <v>17</v>
      </c>
      <c r="B10" s="74">
        <v>50</v>
      </c>
      <c r="C10" s="51">
        <v>55.141200000000005</v>
      </c>
      <c r="D10" s="51">
        <v>59.588300000000004</v>
      </c>
      <c r="E10" s="51">
        <v>51</v>
      </c>
      <c r="F10" s="51">
        <v>49.42</v>
      </c>
      <c r="G10" s="51">
        <v>55</v>
      </c>
      <c r="H10" s="51">
        <v>57.065735999999994</v>
      </c>
      <c r="I10" s="51">
        <v>60</v>
      </c>
      <c r="J10" s="51">
        <v>0</v>
      </c>
      <c r="K10" s="51">
        <v>52.3</v>
      </c>
      <c r="L10" s="51">
        <v>52.86</v>
      </c>
      <c r="M10" s="51">
        <v>54</v>
      </c>
      <c r="N10" s="51">
        <v>60</v>
      </c>
      <c r="O10" s="132">
        <v>53.1</v>
      </c>
      <c r="P10" s="56">
        <f t="shared" si="0"/>
        <v>54.575018153846152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24142</v>
      </c>
      <c r="J11" s="52">
        <v>0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24828.33071794577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14569.182177033588</v>
      </c>
    </row>
    <row r="13" spans="1:33" s="44" customFormat="1" ht="30" customHeight="1" thickBot="1">
      <c r="A13" s="37" t="s">
        <v>208</v>
      </c>
      <c r="B13" s="38">
        <f>IF(B9=0," --- ",ROUND(12*(1/B9*B11),))</f>
        <v>26102</v>
      </c>
      <c r="C13" s="38">
        <f t="shared" ref="C13:O14" si="1">IF(C9=0," --- ",ROUND(12*(1/C9*C11),))</f>
        <v>26060</v>
      </c>
      <c r="D13" s="38">
        <f t="shared" si="1"/>
        <v>23766</v>
      </c>
      <c r="E13" s="38">
        <f t="shared" si="1"/>
        <v>24951</v>
      </c>
      <c r="F13" s="38">
        <f t="shared" si="1"/>
        <v>27535</v>
      </c>
      <c r="G13" s="38">
        <f t="shared" si="1"/>
        <v>25511</v>
      </c>
      <c r="H13" s="38">
        <f t="shared" si="1"/>
        <v>24899</v>
      </c>
      <c r="I13" s="38">
        <f t="shared" si="1"/>
        <v>24510</v>
      </c>
      <c r="J13" s="38" t="str">
        <f t="shared" si="1"/>
        <v xml:space="preserve"> --- </v>
      </c>
      <c r="K13" s="38">
        <f>IF(K9=0," --- ",ROUND(12*(1/K9*K11)+Q38,))</f>
        <v>25359</v>
      </c>
      <c r="L13" s="38">
        <f t="shared" si="1"/>
        <v>27154</v>
      </c>
      <c r="M13" s="38">
        <f t="shared" si="1"/>
        <v>25572</v>
      </c>
      <c r="N13" s="38">
        <f t="shared" si="1"/>
        <v>23810</v>
      </c>
      <c r="O13" s="135">
        <f t="shared" si="1"/>
        <v>25660</v>
      </c>
      <c r="P13" s="136">
        <f>ROUND(SUM(B13:O13)/COUNTIF(B13:O13,"&gt;0"),)</f>
        <v>25453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3678</v>
      </c>
      <c r="C14" s="77">
        <f t="shared" si="1"/>
        <v>3186</v>
      </c>
      <c r="D14" s="77">
        <f t="shared" si="1"/>
        <v>2845</v>
      </c>
      <c r="E14" s="77">
        <f t="shared" si="1"/>
        <v>3240</v>
      </c>
      <c r="F14" s="77">
        <f t="shared" si="1"/>
        <v>3375</v>
      </c>
      <c r="G14" s="77">
        <f t="shared" si="1"/>
        <v>2857</v>
      </c>
      <c r="H14" s="77">
        <f t="shared" si="1"/>
        <v>3398</v>
      </c>
      <c r="I14" s="77">
        <f t="shared" si="1"/>
        <v>2918</v>
      </c>
      <c r="J14" s="77" t="str">
        <f t="shared" si="1"/>
        <v xml:space="preserve"> --- </v>
      </c>
      <c r="K14" s="77">
        <f t="shared" si="1"/>
        <v>3196</v>
      </c>
      <c r="L14" s="77">
        <f t="shared" si="1"/>
        <v>3506</v>
      </c>
      <c r="M14" s="77">
        <f t="shared" si="1"/>
        <v>3326</v>
      </c>
      <c r="N14" s="77">
        <f t="shared" si="1"/>
        <v>3005</v>
      </c>
      <c r="O14" s="138">
        <f t="shared" si="1"/>
        <v>3261</v>
      </c>
      <c r="P14" s="136">
        <f>ROUND(SUM(B14:O14)/COUNTIF(B14:O14,"&gt;0"),)</f>
        <v>3215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29780</v>
      </c>
      <c r="C15" s="77">
        <f t="shared" ref="C15:P15" si="2">IF(C9=0," --- ",C13+C14)</f>
        <v>29246</v>
      </c>
      <c r="D15" s="77">
        <f t="shared" si="2"/>
        <v>26611</v>
      </c>
      <c r="E15" s="77">
        <f t="shared" si="2"/>
        <v>28191</v>
      </c>
      <c r="F15" s="77">
        <f t="shared" si="2"/>
        <v>30910</v>
      </c>
      <c r="G15" s="77">
        <f t="shared" si="2"/>
        <v>28368</v>
      </c>
      <c r="H15" s="77">
        <f t="shared" si="2"/>
        <v>28297</v>
      </c>
      <c r="I15" s="77">
        <f t="shared" si="2"/>
        <v>27428</v>
      </c>
      <c r="J15" s="77" t="str">
        <f t="shared" si="2"/>
        <v xml:space="preserve"> --- </v>
      </c>
      <c r="K15" s="77">
        <f t="shared" si="2"/>
        <v>28555</v>
      </c>
      <c r="L15" s="77">
        <f t="shared" si="2"/>
        <v>30660</v>
      </c>
      <c r="M15" s="77">
        <f t="shared" si="2"/>
        <v>28898</v>
      </c>
      <c r="N15" s="77">
        <f t="shared" si="2"/>
        <v>26815</v>
      </c>
      <c r="O15" s="138">
        <f t="shared" si="2"/>
        <v>28921</v>
      </c>
      <c r="P15" s="136">
        <f t="shared" si="2"/>
        <v>28668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13.5</v>
      </c>
      <c r="C17" s="50">
        <v>11.936495491963935</v>
      </c>
      <c r="D17" s="50">
        <v>12.21</v>
      </c>
      <c r="E17" s="50">
        <v>12.24</v>
      </c>
      <c r="F17" s="50">
        <v>10.59</v>
      </c>
      <c r="G17" s="50">
        <v>11.36</v>
      </c>
      <c r="H17" s="50">
        <v>12.071839383513714</v>
      </c>
      <c r="I17" s="50">
        <v>11.82</v>
      </c>
      <c r="J17" s="50">
        <v>0</v>
      </c>
      <c r="K17" s="50">
        <v>11.77</v>
      </c>
      <c r="L17" s="50">
        <v>11.100295962367699</v>
      </c>
      <c r="M17" s="50">
        <v>11.63</v>
      </c>
      <c r="N17" s="50">
        <v>11.45</v>
      </c>
      <c r="O17" s="131">
        <v>12.14</v>
      </c>
      <c r="P17" s="143">
        <f t="shared" ref="P17:P20" si="3">SUM(B17:O17)/COUNTIF(B17:O17,"&gt;0")</f>
        <v>11.832202372141948</v>
      </c>
      <c r="R17" s="144"/>
      <c r="S17" s="144"/>
    </row>
    <row r="18" spans="1:23" s="34" customFormat="1" ht="30" customHeight="1">
      <c r="A18" s="33" t="s">
        <v>17</v>
      </c>
      <c r="B18" s="145">
        <v>40</v>
      </c>
      <c r="C18" s="51">
        <v>55.141200000000005</v>
      </c>
      <c r="D18" s="51">
        <v>59.588300000000004</v>
      </c>
      <c r="E18" s="51">
        <v>51</v>
      </c>
      <c r="F18" s="51">
        <v>48.08</v>
      </c>
      <c r="G18" s="51">
        <v>55</v>
      </c>
      <c r="H18" s="51">
        <v>57.065735999999994</v>
      </c>
      <c r="I18" s="51">
        <v>60</v>
      </c>
      <c r="J18" s="51">
        <v>0</v>
      </c>
      <c r="K18" s="51">
        <v>52.3</v>
      </c>
      <c r="L18" s="51">
        <v>51.82</v>
      </c>
      <c r="M18" s="51">
        <v>54</v>
      </c>
      <c r="N18" s="51">
        <v>60</v>
      </c>
      <c r="O18" s="132">
        <v>53.1</v>
      </c>
      <c r="P18" s="146">
        <f t="shared" si="3"/>
        <v>53.622710461538468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24761</v>
      </c>
      <c r="J19" s="52">
        <v>0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25116.538461538461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0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15001.76923076923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23008</v>
      </c>
      <c r="C21" s="38">
        <f t="shared" ref="C21:O22" si="4">IF(C17=0," --- ",ROUND(12*(1/C17*C19),))</f>
        <v>26763</v>
      </c>
      <c r="D21" s="38">
        <f t="shared" si="4"/>
        <v>23766</v>
      </c>
      <c r="E21" s="38">
        <f t="shared" si="4"/>
        <v>25049</v>
      </c>
      <c r="F21" s="38">
        <f t="shared" si="4"/>
        <v>27649</v>
      </c>
      <c r="G21" s="38">
        <f t="shared" si="4"/>
        <v>25422</v>
      </c>
      <c r="H21" s="38">
        <f t="shared" si="4"/>
        <v>25318</v>
      </c>
      <c r="I21" s="38">
        <f t="shared" si="4"/>
        <v>25138</v>
      </c>
      <c r="J21" s="38" t="str">
        <f t="shared" si="4"/>
        <v xml:space="preserve"> --- </v>
      </c>
      <c r="K21" s="38">
        <f t="shared" si="4"/>
        <v>25498</v>
      </c>
      <c r="L21" s="38">
        <f t="shared" si="4"/>
        <v>27227</v>
      </c>
      <c r="M21" s="38">
        <f t="shared" si="4"/>
        <v>26502</v>
      </c>
      <c r="N21" s="38">
        <f t="shared" si="4"/>
        <v>24838</v>
      </c>
      <c r="O21" s="135">
        <f t="shared" si="4"/>
        <v>25701</v>
      </c>
      <c r="P21" s="136">
        <f>ROUND(SUM(B21:O21)/COUNTIF(B21:O21,"&gt;0"),)</f>
        <v>25529</v>
      </c>
    </row>
    <row r="22" spans="1:23" s="82" customFormat="1" ht="30" customHeight="1" thickBot="1">
      <c r="A22" s="37" t="s">
        <v>209</v>
      </c>
      <c r="B22" s="77">
        <f>IF(B18=0," --- ",ROUND(12*(1/B18*B20),))</f>
        <v>5143</v>
      </c>
      <c r="C22" s="77">
        <f t="shared" si="4"/>
        <v>3392</v>
      </c>
      <c r="D22" s="77">
        <f t="shared" si="4"/>
        <v>3026</v>
      </c>
      <c r="E22" s="77">
        <f t="shared" si="4"/>
        <v>3600</v>
      </c>
      <c r="F22" s="77">
        <f t="shared" si="4"/>
        <v>3544</v>
      </c>
      <c r="G22" s="77">
        <f t="shared" si="4"/>
        <v>3148</v>
      </c>
      <c r="H22" s="77">
        <f t="shared" si="4"/>
        <v>3388</v>
      </c>
      <c r="I22" s="77">
        <f t="shared" si="4"/>
        <v>2918</v>
      </c>
      <c r="J22" s="77" t="str">
        <f t="shared" si="4"/>
        <v xml:space="preserve"> --- </v>
      </c>
      <c r="K22" s="77">
        <f t="shared" si="4"/>
        <v>3269</v>
      </c>
      <c r="L22" s="77">
        <f t="shared" si="4"/>
        <v>3360</v>
      </c>
      <c r="M22" s="77">
        <f t="shared" si="4"/>
        <v>3112</v>
      </c>
      <c r="N22" s="77">
        <f t="shared" si="4"/>
        <v>2786</v>
      </c>
      <c r="O22" s="138">
        <f t="shared" si="4"/>
        <v>3603</v>
      </c>
      <c r="P22" s="136">
        <f>ROUND(SUM(B22:O22)/COUNTIF(B22:O22,"&gt;0"),)</f>
        <v>3407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28151</v>
      </c>
      <c r="C23" s="77">
        <f t="shared" si="5"/>
        <v>30155</v>
      </c>
      <c r="D23" s="77">
        <f t="shared" si="5"/>
        <v>26792</v>
      </c>
      <c r="E23" s="77">
        <f t="shared" si="5"/>
        <v>28649</v>
      </c>
      <c r="F23" s="77">
        <f t="shared" si="5"/>
        <v>31193</v>
      </c>
      <c r="G23" s="77">
        <f t="shared" si="5"/>
        <v>28570</v>
      </c>
      <c r="H23" s="77">
        <f t="shared" si="5"/>
        <v>28706</v>
      </c>
      <c r="I23" s="77">
        <f t="shared" si="5"/>
        <v>28056</v>
      </c>
      <c r="J23" s="77" t="str">
        <f t="shared" si="5"/>
        <v xml:space="preserve"> --- </v>
      </c>
      <c r="K23" s="77">
        <f t="shared" si="5"/>
        <v>28767</v>
      </c>
      <c r="L23" s="77">
        <f t="shared" si="5"/>
        <v>30587</v>
      </c>
      <c r="M23" s="77">
        <f t="shared" si="5"/>
        <v>29614</v>
      </c>
      <c r="N23" s="77">
        <f t="shared" si="5"/>
        <v>27624</v>
      </c>
      <c r="O23" s="138">
        <f t="shared" si="5"/>
        <v>29304</v>
      </c>
      <c r="P23" s="136">
        <f t="shared" si="5"/>
        <v>28936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0</v>
      </c>
      <c r="C25" s="50">
        <v>12.5</v>
      </c>
      <c r="D25" s="50">
        <v>0</v>
      </c>
      <c r="E25" s="50">
        <v>12.24</v>
      </c>
      <c r="F25" s="50">
        <v>0</v>
      </c>
      <c r="G25" s="50">
        <v>11.36</v>
      </c>
      <c r="H25" s="50">
        <v>0</v>
      </c>
      <c r="I25" s="50">
        <v>0</v>
      </c>
      <c r="J25" s="50">
        <v>0</v>
      </c>
      <c r="K25" s="50">
        <v>0</v>
      </c>
      <c r="L25" s="50">
        <v>11.261740493923952</v>
      </c>
      <c r="M25" s="50">
        <v>0</v>
      </c>
      <c r="N25" s="50">
        <v>11.361720893767149</v>
      </c>
      <c r="O25" s="131">
        <v>11.63</v>
      </c>
      <c r="P25" s="143">
        <f t="shared" ref="P25:P28" si="6">SUM(B25:O25)/COUNTIF(B25:O25,"&gt;0")</f>
        <v>11.725576897948516</v>
      </c>
      <c r="R25" s="144"/>
      <c r="S25" s="144"/>
    </row>
    <row r="26" spans="1:23" s="34" customFormat="1" ht="30" customHeight="1">
      <c r="A26" s="33" t="s">
        <v>17</v>
      </c>
      <c r="B26" s="145">
        <v>0</v>
      </c>
      <c r="C26" s="51">
        <v>54.06</v>
      </c>
      <c r="D26" s="51">
        <v>0</v>
      </c>
      <c r="E26" s="51">
        <v>51</v>
      </c>
      <c r="F26" s="51">
        <v>0</v>
      </c>
      <c r="G26" s="51">
        <v>55</v>
      </c>
      <c r="H26" s="51">
        <v>0</v>
      </c>
      <c r="I26" s="51">
        <v>0</v>
      </c>
      <c r="J26" s="51">
        <v>0</v>
      </c>
      <c r="K26" s="51">
        <v>0</v>
      </c>
      <c r="L26" s="51">
        <v>51.82</v>
      </c>
      <c r="M26" s="51">
        <v>0</v>
      </c>
      <c r="N26" s="51">
        <v>58.2</v>
      </c>
      <c r="O26" s="132">
        <v>53.1</v>
      </c>
      <c r="P26" s="146">
        <f t="shared" si="6"/>
        <v>53.863333333333337</v>
      </c>
      <c r="R26" s="144"/>
      <c r="S26" s="144"/>
    </row>
    <row r="27" spans="1:23" s="44" customFormat="1" ht="30" customHeight="1">
      <c r="A27" s="35" t="s">
        <v>16</v>
      </c>
      <c r="B27" s="147">
        <v>0</v>
      </c>
      <c r="C27" s="52">
        <v>25126</v>
      </c>
      <c r="D27" s="52">
        <v>0</v>
      </c>
      <c r="E27" s="52">
        <v>24620</v>
      </c>
      <c r="F27" s="52">
        <v>0</v>
      </c>
      <c r="G27" s="52">
        <v>23177</v>
      </c>
      <c r="H27" s="52">
        <v>0</v>
      </c>
      <c r="I27" s="52">
        <v>0</v>
      </c>
      <c r="J27" s="52">
        <v>0</v>
      </c>
      <c r="K27" s="52">
        <v>0</v>
      </c>
      <c r="L27" s="52">
        <v>23981</v>
      </c>
      <c r="M27" s="52">
        <v>0</v>
      </c>
      <c r="N27" s="52">
        <v>22600</v>
      </c>
      <c r="O27" s="133">
        <v>24760</v>
      </c>
      <c r="P27" s="148">
        <f t="shared" si="6"/>
        <v>24044</v>
      </c>
      <c r="R27" s="144"/>
      <c r="S27" s="144"/>
    </row>
    <row r="28" spans="1:23" s="82" customFormat="1" ht="30" customHeight="1" thickBot="1">
      <c r="A28" s="36" t="s">
        <v>18</v>
      </c>
      <c r="B28" s="149">
        <v>0</v>
      </c>
      <c r="C28" s="53">
        <v>14382</v>
      </c>
      <c r="D28" s="53">
        <v>0</v>
      </c>
      <c r="E28" s="53">
        <v>12880</v>
      </c>
      <c r="F28" s="53">
        <v>0</v>
      </c>
      <c r="G28" s="53">
        <v>11776</v>
      </c>
      <c r="H28" s="53">
        <v>0</v>
      </c>
      <c r="I28" s="53">
        <v>0</v>
      </c>
      <c r="J28" s="53">
        <v>0</v>
      </c>
      <c r="K28" s="53">
        <v>0</v>
      </c>
      <c r="L28" s="53">
        <v>13306</v>
      </c>
      <c r="M28" s="53">
        <v>0</v>
      </c>
      <c r="N28" s="53">
        <v>12308</v>
      </c>
      <c r="O28" s="134">
        <v>13200</v>
      </c>
      <c r="P28" s="150">
        <f t="shared" si="6"/>
        <v>12975.333333333334</v>
      </c>
      <c r="R28" s="144"/>
      <c r="S28" s="144"/>
    </row>
    <row r="29" spans="1:23" s="82" customFormat="1" ht="30" customHeight="1" thickBot="1">
      <c r="A29" s="37" t="s">
        <v>208</v>
      </c>
      <c r="B29" s="38" t="str">
        <f>IF(B25=0," --- ",ROUND(12*(1/B25*B27),))</f>
        <v xml:space="preserve"> --- </v>
      </c>
      <c r="C29" s="38">
        <f t="shared" ref="C29:O30" si="7">IF(C25=0," --- ",ROUND(12*(1/C25*C27),))</f>
        <v>24121</v>
      </c>
      <c r="D29" s="38" t="str">
        <f t="shared" si="7"/>
        <v xml:space="preserve"> --- </v>
      </c>
      <c r="E29" s="38">
        <f t="shared" si="7"/>
        <v>24137</v>
      </c>
      <c r="F29" s="38" t="str">
        <f t="shared" si="7"/>
        <v xml:space="preserve"> --- </v>
      </c>
      <c r="G29" s="38">
        <f t="shared" si="7"/>
        <v>24483</v>
      </c>
      <c r="H29" s="38" t="str">
        <f t="shared" si="7"/>
        <v xml:space="preserve"> --- </v>
      </c>
      <c r="I29" s="38" t="str">
        <f t="shared" si="7"/>
        <v xml:space="preserve"> --- </v>
      </c>
      <c r="J29" s="38" t="str">
        <f t="shared" si="7"/>
        <v xml:space="preserve"> --- </v>
      </c>
      <c r="K29" s="38" t="str">
        <f t="shared" si="7"/>
        <v xml:space="preserve"> --- </v>
      </c>
      <c r="L29" s="38">
        <f t="shared" si="7"/>
        <v>25553</v>
      </c>
      <c r="M29" s="38" t="str">
        <f t="shared" si="7"/>
        <v xml:space="preserve"> --- </v>
      </c>
      <c r="N29" s="38">
        <f t="shared" si="7"/>
        <v>23870</v>
      </c>
      <c r="O29" s="135">
        <f t="shared" si="7"/>
        <v>25548</v>
      </c>
      <c r="P29" s="136">
        <f>ROUND(SUM(B29:O29)/COUNTIF(B29:O29,"&gt;0"),)</f>
        <v>24619</v>
      </c>
    </row>
    <row r="30" spans="1:23" s="82" customFormat="1" ht="30" customHeight="1" thickBot="1">
      <c r="A30" s="37" t="s">
        <v>209</v>
      </c>
      <c r="B30" s="77" t="str">
        <f>IF(B26=0," --- ",ROUND(12*(1/B26*B28),))</f>
        <v xml:space="preserve"> --- </v>
      </c>
      <c r="C30" s="77">
        <f t="shared" si="7"/>
        <v>3192</v>
      </c>
      <c r="D30" s="77" t="str">
        <f t="shared" si="7"/>
        <v xml:space="preserve"> --- </v>
      </c>
      <c r="E30" s="77">
        <f t="shared" si="7"/>
        <v>3031</v>
      </c>
      <c r="F30" s="77" t="str">
        <f t="shared" si="7"/>
        <v xml:space="preserve"> --- </v>
      </c>
      <c r="G30" s="77">
        <f t="shared" si="7"/>
        <v>2569</v>
      </c>
      <c r="H30" s="77" t="str">
        <f t="shared" si="7"/>
        <v xml:space="preserve"> --- </v>
      </c>
      <c r="I30" s="77" t="str">
        <f t="shared" si="7"/>
        <v xml:space="preserve"> --- </v>
      </c>
      <c r="J30" s="77" t="str">
        <f t="shared" si="7"/>
        <v xml:space="preserve"> --- </v>
      </c>
      <c r="K30" s="77" t="str">
        <f t="shared" si="7"/>
        <v xml:space="preserve"> --- </v>
      </c>
      <c r="L30" s="77">
        <f t="shared" si="7"/>
        <v>3081</v>
      </c>
      <c r="M30" s="77" t="str">
        <f t="shared" si="7"/>
        <v xml:space="preserve"> --- </v>
      </c>
      <c r="N30" s="77">
        <f t="shared" si="7"/>
        <v>2538</v>
      </c>
      <c r="O30" s="138">
        <f t="shared" si="7"/>
        <v>2983</v>
      </c>
      <c r="P30" s="136">
        <f>ROUND(SUM(B30:O30)/COUNTIF(B30:O30,"&gt;0"),)</f>
        <v>2899</v>
      </c>
    </row>
    <row r="31" spans="1:23" s="44" customFormat="1" ht="30" customHeight="1" thickBot="1">
      <c r="A31" s="37" t="s">
        <v>210</v>
      </c>
      <c r="B31" s="77" t="str">
        <f t="shared" ref="B31:P31" si="8">IF(B25=0," --- ",B29+B30)</f>
        <v xml:space="preserve"> --- </v>
      </c>
      <c r="C31" s="77">
        <f t="shared" si="8"/>
        <v>27313</v>
      </c>
      <c r="D31" s="77" t="str">
        <f t="shared" si="8"/>
        <v xml:space="preserve"> --- </v>
      </c>
      <c r="E31" s="77">
        <f t="shared" si="8"/>
        <v>27168</v>
      </c>
      <c r="F31" s="77" t="str">
        <f t="shared" si="8"/>
        <v xml:space="preserve"> --- </v>
      </c>
      <c r="G31" s="77">
        <f t="shared" si="8"/>
        <v>27052</v>
      </c>
      <c r="H31" s="77" t="str">
        <f t="shared" si="8"/>
        <v xml:space="preserve"> --- </v>
      </c>
      <c r="I31" s="77" t="str">
        <f t="shared" si="8"/>
        <v xml:space="preserve"> --- </v>
      </c>
      <c r="J31" s="77" t="str">
        <f t="shared" si="8"/>
        <v xml:space="preserve"> --- </v>
      </c>
      <c r="K31" s="77" t="str">
        <f t="shared" si="8"/>
        <v xml:space="preserve"> --- </v>
      </c>
      <c r="L31" s="77">
        <f t="shared" si="8"/>
        <v>28634</v>
      </c>
      <c r="M31" s="77" t="str">
        <f t="shared" si="8"/>
        <v xml:space="preserve"> --- </v>
      </c>
      <c r="N31" s="77">
        <f t="shared" si="8"/>
        <v>26408</v>
      </c>
      <c r="O31" s="138">
        <f t="shared" si="8"/>
        <v>28531</v>
      </c>
      <c r="P31" s="136">
        <f t="shared" si="8"/>
        <v>27518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5.7866505630350673</v>
      </c>
      <c r="C33" s="46">
        <f t="shared" ref="C33:P33" si="9">IF(OR(C15=" --- ",C23=" --- ")," --- ",C15/C23*100-100)</f>
        <v>-3.0144254684131937</v>
      </c>
      <c r="D33" s="46">
        <f t="shared" si="9"/>
        <v>-0.6755747984473004</v>
      </c>
      <c r="E33" s="46">
        <f t="shared" si="9"/>
        <v>-1.5986596390798979</v>
      </c>
      <c r="F33" s="46">
        <f t="shared" si="9"/>
        <v>-0.90725483281505603</v>
      </c>
      <c r="G33" s="46">
        <f t="shared" si="9"/>
        <v>-0.70703535176758692</v>
      </c>
      <c r="H33" s="46">
        <f t="shared" si="9"/>
        <v>-1.4247892426670319</v>
      </c>
      <c r="I33" s="46">
        <f t="shared" si="9"/>
        <v>-2.2383803820929558</v>
      </c>
      <c r="J33" s="46" t="str">
        <f t="shared" si="9"/>
        <v xml:space="preserve"> --- </v>
      </c>
      <c r="K33" s="46">
        <f t="shared" si="9"/>
        <v>-0.73695553933326607</v>
      </c>
      <c r="L33" s="46">
        <f t="shared" si="9"/>
        <v>0.23866348448686381</v>
      </c>
      <c r="M33" s="46">
        <f t="shared" si="9"/>
        <v>-2.4177753765111163</v>
      </c>
      <c r="N33" s="46">
        <f t="shared" si="9"/>
        <v>-2.9286128004633696</v>
      </c>
      <c r="O33" s="154">
        <f t="shared" si="9"/>
        <v>-1.3069888069888123</v>
      </c>
      <c r="P33" s="155">
        <f t="shared" si="9"/>
        <v>-0.9261819187171767</v>
      </c>
      <c r="Q33" s="156"/>
    </row>
    <row r="34" spans="1:17" s="40" customFormat="1" ht="30" customHeight="1" thickBot="1">
      <c r="A34" s="152" t="s">
        <v>141</v>
      </c>
      <c r="B34" s="157" t="str">
        <f>IF(OR(B23=" --- ",B31=" --- ")," --- ",B23/B31*100-100)</f>
        <v xml:space="preserve"> --- </v>
      </c>
      <c r="C34" s="158">
        <f t="shared" ref="C34:P34" si="10">IF(OR(C23=" --- ",C31=" --- ")," --- ",C23/C31*100-100)</f>
        <v>10.405301504777938</v>
      </c>
      <c r="D34" s="158" t="str">
        <f t="shared" si="10"/>
        <v xml:space="preserve"> --- </v>
      </c>
      <c r="E34" s="158">
        <f t="shared" si="10"/>
        <v>5.4512661955241413</v>
      </c>
      <c r="F34" s="158" t="str">
        <f t="shared" si="10"/>
        <v xml:space="preserve"> --- </v>
      </c>
      <c r="G34" s="158">
        <f t="shared" si="10"/>
        <v>5.6114150524914947</v>
      </c>
      <c r="H34" s="158" t="str">
        <f t="shared" si="10"/>
        <v xml:space="preserve"> --- </v>
      </c>
      <c r="I34" s="158" t="str">
        <f t="shared" si="10"/>
        <v xml:space="preserve"> --- </v>
      </c>
      <c r="J34" s="158" t="str">
        <f t="shared" si="10"/>
        <v xml:space="preserve"> --- </v>
      </c>
      <c r="K34" s="158" t="str">
        <f t="shared" si="10"/>
        <v xml:space="preserve"> --- </v>
      </c>
      <c r="L34" s="158">
        <f t="shared" si="10"/>
        <v>6.8205629671020489</v>
      </c>
      <c r="M34" s="158" t="str">
        <f t="shared" si="10"/>
        <v xml:space="preserve"> --- </v>
      </c>
      <c r="N34" s="158">
        <f t="shared" si="10"/>
        <v>4.6046652529536374</v>
      </c>
      <c r="O34" s="159">
        <f t="shared" si="10"/>
        <v>2.7093337071956825</v>
      </c>
      <c r="P34" s="160">
        <f t="shared" si="10"/>
        <v>5.1529907696780413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1629</v>
      </c>
      <c r="C36" s="47">
        <f t="shared" ref="C36:P36" si="11">IF(OR(C15=" --- ",C23=" --- ")," --- ",C15-C23)</f>
        <v>-909</v>
      </c>
      <c r="D36" s="47">
        <f t="shared" si="11"/>
        <v>-181</v>
      </c>
      <c r="E36" s="47">
        <f t="shared" si="11"/>
        <v>-458</v>
      </c>
      <c r="F36" s="47">
        <f t="shared" si="11"/>
        <v>-283</v>
      </c>
      <c r="G36" s="47">
        <f t="shared" si="11"/>
        <v>-202</v>
      </c>
      <c r="H36" s="47">
        <f t="shared" si="11"/>
        <v>-409</v>
      </c>
      <c r="I36" s="47">
        <f t="shared" si="11"/>
        <v>-628</v>
      </c>
      <c r="J36" s="47" t="str">
        <f t="shared" si="11"/>
        <v xml:space="preserve"> --- </v>
      </c>
      <c r="K36" s="47">
        <f t="shared" si="11"/>
        <v>-212</v>
      </c>
      <c r="L36" s="47">
        <f t="shared" si="11"/>
        <v>73</v>
      </c>
      <c r="M36" s="47">
        <f t="shared" si="11"/>
        <v>-716</v>
      </c>
      <c r="N36" s="47">
        <f t="shared" si="11"/>
        <v>-809</v>
      </c>
      <c r="O36" s="163">
        <f t="shared" si="11"/>
        <v>-383</v>
      </c>
      <c r="P36" s="164">
        <f t="shared" si="11"/>
        <v>-268</v>
      </c>
    </row>
    <row r="37" spans="1:17" s="40" customFormat="1" ht="30" customHeight="1" thickBot="1">
      <c r="A37" s="161" t="s">
        <v>142</v>
      </c>
      <c r="B37" s="165" t="str">
        <f>IF(OR(B23=" --- ",B31=" --- ")," --- ",B23-B31)</f>
        <v xml:space="preserve"> --- </v>
      </c>
      <c r="C37" s="166">
        <f t="shared" ref="C37:P37" si="12">IF(OR(C23=" --- ",C31=" --- ")," --- ",C23-C31)</f>
        <v>2842</v>
      </c>
      <c r="D37" s="166" t="str">
        <f t="shared" si="12"/>
        <v xml:space="preserve"> --- </v>
      </c>
      <c r="E37" s="166">
        <f t="shared" si="12"/>
        <v>1481</v>
      </c>
      <c r="F37" s="166" t="str">
        <f t="shared" si="12"/>
        <v xml:space="preserve"> --- </v>
      </c>
      <c r="G37" s="166">
        <f t="shared" si="12"/>
        <v>1518</v>
      </c>
      <c r="H37" s="166" t="str">
        <f t="shared" si="12"/>
        <v xml:space="preserve"> --- </v>
      </c>
      <c r="I37" s="166" t="str">
        <f t="shared" si="12"/>
        <v xml:space="preserve"> --- </v>
      </c>
      <c r="J37" s="166" t="str">
        <f t="shared" si="12"/>
        <v xml:space="preserve"> --- </v>
      </c>
      <c r="K37" s="166" t="str">
        <f t="shared" si="12"/>
        <v xml:space="preserve"> --- </v>
      </c>
      <c r="L37" s="166">
        <f t="shared" si="12"/>
        <v>1953</v>
      </c>
      <c r="M37" s="166" t="str">
        <f t="shared" si="12"/>
        <v xml:space="preserve"> --- </v>
      </c>
      <c r="N37" s="166">
        <f t="shared" si="12"/>
        <v>1216</v>
      </c>
      <c r="O37" s="167">
        <f t="shared" si="12"/>
        <v>773</v>
      </c>
      <c r="P37" s="168">
        <f t="shared" si="12"/>
        <v>1418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113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356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13.447496522948541</v>
      </c>
      <c r="C97" s="46">
        <f t="shared" ref="C97:P97" si="13">IF(OR(C13=" --- ",C21=" --- ")," --- ",C13/C21*100-100)</f>
        <v>-2.6267608265142144</v>
      </c>
      <c r="D97" s="46">
        <f t="shared" si="13"/>
        <v>0</v>
      </c>
      <c r="E97" s="46">
        <f t="shared" si="13"/>
        <v>-0.39123318296138621</v>
      </c>
      <c r="F97" s="46">
        <f t="shared" si="13"/>
        <v>-0.41231147600274198</v>
      </c>
      <c r="G97" s="46">
        <f t="shared" si="13"/>
        <v>0.35009047281882033</v>
      </c>
      <c r="H97" s="46">
        <f t="shared" si="13"/>
        <v>-1.6549490481080653</v>
      </c>
      <c r="I97" s="46">
        <f t="shared" si="13"/>
        <v>-2.4982098814543718</v>
      </c>
      <c r="J97" s="46" t="str">
        <f t="shared" si="13"/>
        <v xml:space="preserve"> --- </v>
      </c>
      <c r="K97" s="46">
        <f t="shared" si="13"/>
        <v>-0.54514079535650239</v>
      </c>
      <c r="L97" s="46">
        <f t="shared" si="13"/>
        <v>-0.26811620817571225</v>
      </c>
      <c r="M97" s="46">
        <f t="shared" si="13"/>
        <v>-3.5091691193117498</v>
      </c>
      <c r="N97" s="46">
        <f t="shared" si="13"/>
        <v>-4.1388195506884671</v>
      </c>
      <c r="O97" s="154">
        <f t="shared" si="13"/>
        <v>-0.1595268666588936</v>
      </c>
      <c r="P97" s="155">
        <f t="shared" si="13"/>
        <v>-0.29770065415802094</v>
      </c>
    </row>
    <row r="98" spans="1:16" ht="30" customHeight="1" thickBot="1">
      <c r="A98" s="152" t="s">
        <v>217</v>
      </c>
      <c r="B98" s="157" t="str">
        <f>IF(OR(B21=" --- ",B29=" --- ")," --- ",B21/B29*100-100)</f>
        <v xml:space="preserve"> --- </v>
      </c>
      <c r="C98" s="158">
        <f t="shared" ref="C98:P98" si="14">IF(OR(C21=" --- ",C29=" --- ")," --- ",C21/C29*100-100)</f>
        <v>10.953111396708266</v>
      </c>
      <c r="D98" s="158" t="str">
        <f t="shared" si="14"/>
        <v xml:space="preserve"> --- </v>
      </c>
      <c r="E98" s="158">
        <f t="shared" si="14"/>
        <v>3.7784314537846484</v>
      </c>
      <c r="F98" s="158" t="str">
        <f t="shared" si="14"/>
        <v xml:space="preserve"> --- </v>
      </c>
      <c r="G98" s="158">
        <f t="shared" si="14"/>
        <v>3.8353142997181777</v>
      </c>
      <c r="H98" s="158" t="str">
        <f t="shared" si="14"/>
        <v xml:space="preserve"> --- </v>
      </c>
      <c r="I98" s="158" t="str">
        <f t="shared" si="14"/>
        <v xml:space="preserve"> --- </v>
      </c>
      <c r="J98" s="158" t="str">
        <f t="shared" si="14"/>
        <v xml:space="preserve"> --- </v>
      </c>
      <c r="K98" s="158" t="str">
        <f t="shared" si="14"/>
        <v xml:space="preserve"> --- </v>
      </c>
      <c r="L98" s="158">
        <f t="shared" si="14"/>
        <v>6.5510898915978544</v>
      </c>
      <c r="M98" s="158" t="str">
        <f t="shared" si="14"/>
        <v xml:space="preserve"> --- </v>
      </c>
      <c r="N98" s="158">
        <f t="shared" si="14"/>
        <v>4.0552995391705053</v>
      </c>
      <c r="O98" s="159">
        <f t="shared" si="14"/>
        <v>0.59887271019259458</v>
      </c>
      <c r="P98" s="160">
        <f t="shared" si="14"/>
        <v>3.6963321012226373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3094</v>
      </c>
      <c r="C100" s="47">
        <f t="shared" ref="C100:P100" si="15">IF(OR(C13=" --- ",C21=" --- ")," --- ",C13-C21)</f>
        <v>-703</v>
      </c>
      <c r="D100" s="47">
        <f t="shared" si="15"/>
        <v>0</v>
      </c>
      <c r="E100" s="47">
        <f t="shared" si="15"/>
        <v>-98</v>
      </c>
      <c r="F100" s="47">
        <f t="shared" si="15"/>
        <v>-114</v>
      </c>
      <c r="G100" s="47">
        <f t="shared" si="15"/>
        <v>89</v>
      </c>
      <c r="H100" s="47">
        <f t="shared" si="15"/>
        <v>-419</v>
      </c>
      <c r="I100" s="47">
        <f t="shared" si="15"/>
        <v>-628</v>
      </c>
      <c r="J100" s="47" t="str">
        <f t="shared" si="15"/>
        <v xml:space="preserve"> --- </v>
      </c>
      <c r="K100" s="47">
        <f t="shared" si="15"/>
        <v>-139</v>
      </c>
      <c r="L100" s="47">
        <f t="shared" si="15"/>
        <v>-73</v>
      </c>
      <c r="M100" s="47">
        <f t="shared" si="15"/>
        <v>-930</v>
      </c>
      <c r="N100" s="47">
        <f t="shared" si="15"/>
        <v>-1028</v>
      </c>
      <c r="O100" s="163">
        <f t="shared" si="15"/>
        <v>-41</v>
      </c>
      <c r="P100" s="164">
        <f t="shared" si="15"/>
        <v>-76</v>
      </c>
    </row>
    <row r="101" spans="1:16" ht="30" customHeight="1" thickBot="1">
      <c r="A101" s="161" t="s">
        <v>219</v>
      </c>
      <c r="B101" s="165" t="str">
        <f>IF(OR(B21=" --- ",B29=" --- ")," --- ",B21-B29)</f>
        <v xml:space="preserve"> --- </v>
      </c>
      <c r="C101" s="166">
        <f t="shared" ref="C101:P101" si="16">IF(OR(C21=" --- ",C29=" --- ")," --- ",C21-C29)</f>
        <v>2642</v>
      </c>
      <c r="D101" s="166" t="str">
        <f t="shared" si="16"/>
        <v xml:space="preserve"> --- </v>
      </c>
      <c r="E101" s="166">
        <f t="shared" si="16"/>
        <v>912</v>
      </c>
      <c r="F101" s="166" t="str">
        <f t="shared" si="16"/>
        <v xml:space="preserve"> --- </v>
      </c>
      <c r="G101" s="166">
        <f t="shared" si="16"/>
        <v>939</v>
      </c>
      <c r="H101" s="166" t="str">
        <f t="shared" si="16"/>
        <v xml:space="preserve"> --- </v>
      </c>
      <c r="I101" s="166" t="str">
        <f t="shared" si="16"/>
        <v xml:space="preserve"> --- </v>
      </c>
      <c r="J101" s="166" t="str">
        <f t="shared" si="16"/>
        <v xml:space="preserve"> --- </v>
      </c>
      <c r="K101" s="166" t="str">
        <f t="shared" si="16"/>
        <v xml:space="preserve"> --- </v>
      </c>
      <c r="L101" s="166">
        <f t="shared" si="16"/>
        <v>1674</v>
      </c>
      <c r="M101" s="166" t="str">
        <f t="shared" si="16"/>
        <v xml:space="preserve"> --- </v>
      </c>
      <c r="N101" s="166">
        <f t="shared" si="16"/>
        <v>968</v>
      </c>
      <c r="O101" s="167">
        <f t="shared" si="16"/>
        <v>153</v>
      </c>
      <c r="P101" s="168">
        <f t="shared" si="16"/>
        <v>910</v>
      </c>
    </row>
    <row r="103" spans="1:16">
      <c r="P103" s="25" t="s">
        <v>355</v>
      </c>
    </row>
    <row r="147" spans="1:16" ht="13.5" thickBot="1">
      <c r="P147" s="25" t="s">
        <v>354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-28.485319852226326</v>
      </c>
      <c r="C150" s="46">
        <f t="shared" ref="C150:P150" si="17">IF(OR(C14=" --- ",C22=" --- ")," --- ",C14/C22*100-100)</f>
        <v>-6.0731132075471663</v>
      </c>
      <c r="D150" s="46">
        <f t="shared" si="17"/>
        <v>-5.9814937210839361</v>
      </c>
      <c r="E150" s="46">
        <f t="shared" si="17"/>
        <v>-10</v>
      </c>
      <c r="F150" s="46">
        <f t="shared" si="17"/>
        <v>-4.7686230248307027</v>
      </c>
      <c r="G150" s="46">
        <f t="shared" si="17"/>
        <v>-9.2439644218551393</v>
      </c>
      <c r="H150" s="46">
        <f t="shared" si="17"/>
        <v>0.29515938606847669</v>
      </c>
      <c r="I150" s="46">
        <f t="shared" si="17"/>
        <v>0</v>
      </c>
      <c r="J150" s="46" t="str">
        <f t="shared" si="17"/>
        <v xml:space="preserve"> --- </v>
      </c>
      <c r="K150" s="46">
        <f t="shared" si="17"/>
        <v>-2.2330988069746098</v>
      </c>
      <c r="L150" s="46">
        <f t="shared" si="17"/>
        <v>4.345238095238102</v>
      </c>
      <c r="M150" s="46">
        <f t="shared" si="17"/>
        <v>6.8766066838046243</v>
      </c>
      <c r="N150" s="46">
        <f t="shared" si="17"/>
        <v>7.8607322325915447</v>
      </c>
      <c r="O150" s="154">
        <f t="shared" si="17"/>
        <v>-9.4920899250624586</v>
      </c>
      <c r="P150" s="155">
        <f t="shared" si="17"/>
        <v>-5.6354564132668088</v>
      </c>
    </row>
    <row r="151" spans="1:16" ht="30" customHeight="1" thickBot="1">
      <c r="A151" s="152" t="s">
        <v>224</v>
      </c>
      <c r="B151" s="157" t="str">
        <f>IF(OR(B22=" --- ",B30=" --- ")," --- ",B22/B30*100-100)</f>
        <v xml:space="preserve"> --- </v>
      </c>
      <c r="C151" s="158">
        <f t="shared" ref="C151:P151" si="18">IF(OR(C22=" --- ",C30=" --- ")," --- ",C22/C30*100-100)</f>
        <v>6.2656641604010019</v>
      </c>
      <c r="D151" s="158" t="str">
        <f t="shared" si="18"/>
        <v xml:space="preserve"> --- </v>
      </c>
      <c r="E151" s="158">
        <f t="shared" si="18"/>
        <v>18.772682283074886</v>
      </c>
      <c r="F151" s="158" t="str">
        <f t="shared" si="18"/>
        <v xml:space="preserve"> --- </v>
      </c>
      <c r="G151" s="158">
        <f t="shared" si="18"/>
        <v>22.537952510704557</v>
      </c>
      <c r="H151" s="158" t="str">
        <f t="shared" si="18"/>
        <v xml:space="preserve"> --- </v>
      </c>
      <c r="I151" s="158" t="str">
        <f t="shared" si="18"/>
        <v xml:space="preserve"> --- </v>
      </c>
      <c r="J151" s="158" t="str">
        <f t="shared" si="18"/>
        <v xml:space="preserve"> --- </v>
      </c>
      <c r="K151" s="158" t="str">
        <f t="shared" si="18"/>
        <v xml:space="preserve"> --- </v>
      </c>
      <c r="L151" s="158">
        <f t="shared" si="18"/>
        <v>9.0555014605647557</v>
      </c>
      <c r="M151" s="158" t="str">
        <f t="shared" si="18"/>
        <v xml:space="preserve"> --- </v>
      </c>
      <c r="N151" s="158">
        <f t="shared" si="18"/>
        <v>9.7714736012608228</v>
      </c>
      <c r="O151" s="159">
        <f t="shared" si="18"/>
        <v>20.784445189406625</v>
      </c>
      <c r="P151" s="160">
        <f t="shared" si="18"/>
        <v>17.523283890996893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-1465</v>
      </c>
      <c r="C153" s="47">
        <f t="shared" ref="C153:P153" si="19">IF(OR(C14=" --- ",C22=" --- ")," --- ",C14-C22)</f>
        <v>-206</v>
      </c>
      <c r="D153" s="47">
        <f t="shared" si="19"/>
        <v>-181</v>
      </c>
      <c r="E153" s="47">
        <f t="shared" si="19"/>
        <v>-360</v>
      </c>
      <c r="F153" s="47">
        <f t="shared" si="19"/>
        <v>-169</v>
      </c>
      <c r="G153" s="47">
        <f t="shared" si="19"/>
        <v>-291</v>
      </c>
      <c r="H153" s="47">
        <f t="shared" si="19"/>
        <v>10</v>
      </c>
      <c r="I153" s="47">
        <f t="shared" si="19"/>
        <v>0</v>
      </c>
      <c r="J153" s="47" t="str">
        <f t="shared" si="19"/>
        <v xml:space="preserve"> --- </v>
      </c>
      <c r="K153" s="47">
        <f t="shared" si="19"/>
        <v>-73</v>
      </c>
      <c r="L153" s="47">
        <f t="shared" si="19"/>
        <v>146</v>
      </c>
      <c r="M153" s="47">
        <f t="shared" si="19"/>
        <v>214</v>
      </c>
      <c r="N153" s="47">
        <f t="shared" si="19"/>
        <v>219</v>
      </c>
      <c r="O153" s="163">
        <f t="shared" si="19"/>
        <v>-342</v>
      </c>
      <c r="P153" s="164">
        <f t="shared" si="19"/>
        <v>-192</v>
      </c>
    </row>
    <row r="154" spans="1:16" ht="30" customHeight="1" thickBot="1">
      <c r="A154" s="161" t="s">
        <v>226</v>
      </c>
      <c r="B154" s="165" t="str">
        <f>IF(OR(B22=" --- ",B30=" --- ")," --- ",B22-B30)</f>
        <v xml:space="preserve"> --- </v>
      </c>
      <c r="C154" s="166">
        <f t="shared" ref="C154:P154" si="20">IF(OR(C22=" --- ",C30=" --- ")," --- ",C22-C30)</f>
        <v>200</v>
      </c>
      <c r="D154" s="166" t="str">
        <f t="shared" si="20"/>
        <v xml:space="preserve"> --- </v>
      </c>
      <c r="E154" s="166">
        <f t="shared" si="20"/>
        <v>569</v>
      </c>
      <c r="F154" s="166" t="str">
        <f t="shared" si="20"/>
        <v xml:space="preserve"> --- </v>
      </c>
      <c r="G154" s="166">
        <f t="shared" si="20"/>
        <v>579</v>
      </c>
      <c r="H154" s="166" t="str">
        <f t="shared" si="20"/>
        <v xml:space="preserve"> --- </v>
      </c>
      <c r="I154" s="166" t="str">
        <f t="shared" si="20"/>
        <v xml:space="preserve"> --- </v>
      </c>
      <c r="J154" s="166" t="str">
        <f t="shared" si="20"/>
        <v xml:space="preserve"> --- </v>
      </c>
      <c r="K154" s="166" t="str">
        <f t="shared" si="20"/>
        <v xml:space="preserve"> --- </v>
      </c>
      <c r="L154" s="166">
        <f t="shared" si="20"/>
        <v>279</v>
      </c>
      <c r="M154" s="166" t="str">
        <f t="shared" si="20"/>
        <v xml:space="preserve"> --- </v>
      </c>
      <c r="N154" s="166">
        <f t="shared" si="20"/>
        <v>248</v>
      </c>
      <c r="O154" s="167">
        <f t="shared" si="20"/>
        <v>620</v>
      </c>
      <c r="P154" s="168">
        <f t="shared" si="20"/>
        <v>508</v>
      </c>
    </row>
    <row r="156" spans="1:16">
      <c r="P156" s="25" t="s">
        <v>353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9" priority="9" stopIfTrue="1">
      <formula>B9&gt;B17</formula>
    </cfRule>
    <cfRule type="expression" dxfId="8" priority="10" stopIfTrue="1">
      <formula>B9&lt;B17</formula>
    </cfRule>
  </conditionalFormatting>
  <conditionalFormatting sqref="C9:E9">
    <cfRule type="expression" dxfId="7" priority="7" stopIfTrue="1">
      <formula>C9&gt;C17</formula>
    </cfRule>
    <cfRule type="expression" dxfId="6" priority="8" stopIfTrue="1">
      <formula>C9&lt;C17</formula>
    </cfRule>
  </conditionalFormatting>
  <conditionalFormatting sqref="B10">
    <cfRule type="expression" dxfId="5" priority="5" stopIfTrue="1">
      <formula>B10&gt;B18</formula>
    </cfRule>
    <cfRule type="expression" dxfId="4" priority="6" stopIfTrue="1">
      <formula>B10&lt;B18</formula>
    </cfRule>
  </conditionalFormatting>
  <conditionalFormatting sqref="C9:O9">
    <cfRule type="expression" dxfId="3" priority="3" stopIfTrue="1">
      <formula>C9&gt;C17</formula>
    </cfRule>
    <cfRule type="expression" dxfId="2" priority="4" stopIfTrue="1">
      <formula>C9&lt;C17</formula>
    </cfRule>
  </conditionalFormatting>
  <conditionalFormatting sqref="C10:O10">
    <cfRule type="expression" dxfId="1" priority="1" stopIfTrue="1">
      <formula>C10&gt;C18</formula>
    </cfRule>
    <cfRule type="expression" dxfId="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86"/>
  <sheetViews>
    <sheetView zoomScale="70" zoomScaleNormal="70" zoomScaleSheetLayoutView="70" workbookViewId="0">
      <selection activeCell="N140" sqref="N140"/>
    </sheetView>
  </sheetViews>
  <sheetFormatPr defaultRowHeight="12.75"/>
  <cols>
    <col min="2" max="2" width="16.85546875" customWidth="1"/>
    <col min="3" max="3" width="53" customWidth="1"/>
    <col min="4" max="6" width="15.7109375" customWidth="1"/>
    <col min="7" max="10" width="13.7109375" customWidth="1"/>
    <col min="11" max="11" width="10.140625" customWidth="1"/>
    <col min="12" max="12" width="9.28515625" customWidth="1"/>
    <col min="13" max="13" width="10.28515625" customWidth="1"/>
  </cols>
  <sheetData>
    <row r="1" spans="1:20" s="109" customFormat="1" ht="14.25">
      <c r="L1" s="68" t="s">
        <v>66</v>
      </c>
    </row>
    <row r="2" spans="1:20" s="109" customFormat="1" ht="24.75" customHeight="1">
      <c r="A2" s="199" t="s">
        <v>360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84"/>
      <c r="N2" s="84"/>
      <c r="O2" s="69"/>
      <c r="P2" s="69"/>
      <c r="Q2" s="69"/>
      <c r="R2" s="69"/>
      <c r="S2" s="69"/>
      <c r="T2" s="69"/>
    </row>
    <row r="3" spans="1:20" s="109" customFormat="1" ht="19.5" customHeight="1">
      <c r="A3" s="70"/>
      <c r="T3" s="69"/>
    </row>
    <row r="4" spans="1:20" s="114" customFormat="1" ht="29.25" customHeight="1">
      <c r="A4" s="110" t="s">
        <v>203</v>
      </c>
      <c r="B4" s="111"/>
      <c r="C4" s="111"/>
      <c r="D4" s="111"/>
      <c r="E4" s="111"/>
      <c r="F4" s="112"/>
      <c r="G4" s="111"/>
      <c r="H4" s="111"/>
      <c r="I4" s="111"/>
      <c r="J4" s="111"/>
      <c r="K4" s="111"/>
      <c r="L4" s="113" t="s">
        <v>361</v>
      </c>
      <c r="M4"/>
    </row>
    <row r="5" spans="1:20" s="109" customFormat="1" ht="23.25" customHeight="1">
      <c r="A5" s="115"/>
    </row>
    <row r="6" spans="1:20" s="116" customFormat="1" ht="16.5" thickBot="1">
      <c r="A6" s="115"/>
      <c r="L6" s="64" t="s">
        <v>114</v>
      </c>
    </row>
    <row r="7" spans="1:20" s="65" customFormat="1" ht="36.75" customHeight="1">
      <c r="A7" s="210" t="s">
        <v>117</v>
      </c>
      <c r="B7" s="212" t="s">
        <v>118</v>
      </c>
      <c r="C7" s="203" t="s">
        <v>119</v>
      </c>
      <c r="D7" s="200" t="s">
        <v>120</v>
      </c>
      <c r="E7" s="201"/>
      <c r="F7" s="201"/>
      <c r="G7" s="202" t="s">
        <v>175</v>
      </c>
      <c r="H7" s="203"/>
      <c r="I7" s="204" t="s">
        <v>176</v>
      </c>
      <c r="J7" s="205"/>
      <c r="K7" s="206" t="s">
        <v>179</v>
      </c>
      <c r="L7" s="207"/>
      <c r="M7"/>
      <c r="N7"/>
    </row>
    <row r="8" spans="1:20" s="65" customFormat="1" ht="49.5" customHeight="1" thickBot="1">
      <c r="A8" s="211"/>
      <c r="B8" s="213"/>
      <c r="C8" s="214"/>
      <c r="D8" s="104" t="s">
        <v>200</v>
      </c>
      <c r="E8" s="105" t="s">
        <v>138</v>
      </c>
      <c r="F8" s="86" t="s">
        <v>137</v>
      </c>
      <c r="G8" s="104" t="s">
        <v>177</v>
      </c>
      <c r="H8" s="106" t="s">
        <v>178</v>
      </c>
      <c r="I8" s="104" t="s">
        <v>177</v>
      </c>
      <c r="J8" s="106" t="s">
        <v>178</v>
      </c>
      <c r="K8" s="208"/>
      <c r="L8" s="209"/>
      <c r="M8"/>
      <c r="N8"/>
    </row>
    <row r="9" spans="1:20" s="65" customFormat="1" ht="22.5" customHeight="1">
      <c r="A9" s="187" t="s">
        <v>199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88"/>
      <c r="M9"/>
      <c r="N9"/>
    </row>
    <row r="10" spans="1:20" ht="18" customHeight="1">
      <c r="A10" s="117" t="s">
        <v>33</v>
      </c>
      <c r="B10" s="183" t="s">
        <v>157</v>
      </c>
      <c r="C10" s="184" t="s">
        <v>158</v>
      </c>
      <c r="D10" s="98">
        <f>D41+D72</f>
        <v>28611</v>
      </c>
      <c r="E10" s="99">
        <f t="shared" ref="E10:F10" si="0">E41+E72</f>
        <v>28776</v>
      </c>
      <c r="F10" s="100">
        <f t="shared" si="0"/>
        <v>27285</v>
      </c>
      <c r="G10" s="101">
        <f>IF(OR(D10=0,E10=0)," --- ",D10/E10*100-100)</f>
        <v>-0.57339449541285603</v>
      </c>
      <c r="H10" s="102">
        <f>IF(OR(D10=0,E10=0)," --- ",D10-E10)</f>
        <v>-165</v>
      </c>
      <c r="I10" s="101">
        <f>IF(OR(E10=0,F10=0)," --- ",E10/F10*100-100)</f>
        <v>5.464540956569536</v>
      </c>
      <c r="J10" s="103">
        <f>IF(OR(E10=0,F10=0)," --- ",E10-F10)</f>
        <v>1491</v>
      </c>
      <c r="K10" s="185">
        <v>11450</v>
      </c>
      <c r="L10" s="186">
        <f>RANK(K10,K$10:K$39)</f>
        <v>1</v>
      </c>
      <c r="N10" s="129"/>
      <c r="O10" s="129"/>
      <c r="P10" s="129"/>
    </row>
    <row r="11" spans="1:20" ht="18" customHeight="1">
      <c r="A11" s="117" t="s">
        <v>35</v>
      </c>
      <c r="B11" s="92" t="s">
        <v>193</v>
      </c>
      <c r="C11" s="93" t="s">
        <v>158</v>
      </c>
      <c r="D11" s="98">
        <f t="shared" ref="D11:F39" si="1">D42+D73</f>
        <v>28683</v>
      </c>
      <c r="E11" s="88">
        <f t="shared" si="1"/>
        <v>29119</v>
      </c>
      <c r="F11" s="89">
        <f t="shared" si="1"/>
        <v>27925</v>
      </c>
      <c r="G11" s="90">
        <f t="shared" ref="G11:G39" si="2">IF(OR(D11=0,E11=0)," --- ",D11/E11*100-100)</f>
        <v>-1.4973041656650281</v>
      </c>
      <c r="H11" s="91">
        <f t="shared" ref="H11:H39" si="3">IF(OR(D11=0,E11=0)," --- ",D11-E11)</f>
        <v>-436</v>
      </c>
      <c r="I11" s="90">
        <f t="shared" ref="I11:I39" si="4">IF(OR(E11=0,F11=0)," --- ",E11/F11*100-100)</f>
        <v>4.2757385854968533</v>
      </c>
      <c r="J11" s="94">
        <f t="shared" ref="J11:J39" si="5">IF(OR(E11=0,F11=0)," --- ",E11-F11)</f>
        <v>1194</v>
      </c>
      <c r="K11" s="87">
        <v>11078</v>
      </c>
      <c r="L11" s="96">
        <f t="shared" ref="L11:L39" si="6">RANK(K11,K$10:K$39)</f>
        <v>2</v>
      </c>
      <c r="N11" s="129"/>
      <c r="O11" s="129"/>
      <c r="P11" s="129"/>
    </row>
    <row r="12" spans="1:20" ht="18" customHeight="1">
      <c r="A12" s="117" t="s">
        <v>31</v>
      </c>
      <c r="B12" s="92" t="s">
        <v>155</v>
      </c>
      <c r="C12" s="93" t="s">
        <v>156</v>
      </c>
      <c r="D12" s="98">
        <f t="shared" si="1"/>
        <v>35996</v>
      </c>
      <c r="E12" s="88">
        <f t="shared" si="1"/>
        <v>35998</v>
      </c>
      <c r="F12" s="89">
        <f t="shared" si="1"/>
        <v>34940</v>
      </c>
      <c r="G12" s="90">
        <f t="shared" si="2"/>
        <v>-5.5558642146849024E-3</v>
      </c>
      <c r="H12" s="91">
        <f t="shared" si="3"/>
        <v>-2</v>
      </c>
      <c r="I12" s="90">
        <f t="shared" si="4"/>
        <v>3.0280480824270199</v>
      </c>
      <c r="J12" s="94">
        <f t="shared" si="5"/>
        <v>1058</v>
      </c>
      <c r="K12" s="95">
        <v>6871</v>
      </c>
      <c r="L12" s="96">
        <f t="shared" si="6"/>
        <v>3</v>
      </c>
      <c r="N12" s="129"/>
      <c r="O12" s="129"/>
      <c r="P12" s="129"/>
    </row>
    <row r="13" spans="1:20" ht="18" customHeight="1">
      <c r="A13" s="117" t="s">
        <v>34</v>
      </c>
      <c r="B13" s="92" t="s">
        <v>192</v>
      </c>
      <c r="C13" s="93" t="s">
        <v>181</v>
      </c>
      <c r="D13" s="98">
        <f t="shared" si="1"/>
        <v>29220</v>
      </c>
      <c r="E13" s="88">
        <f t="shared" si="1"/>
        <v>29415</v>
      </c>
      <c r="F13" s="89">
        <f t="shared" si="1"/>
        <v>28288</v>
      </c>
      <c r="G13" s="90">
        <f t="shared" si="2"/>
        <v>-0.66292707802141138</v>
      </c>
      <c r="H13" s="91">
        <f t="shared" si="3"/>
        <v>-195</v>
      </c>
      <c r="I13" s="90">
        <f t="shared" si="4"/>
        <v>3.9840214932126656</v>
      </c>
      <c r="J13" s="94">
        <f t="shared" si="5"/>
        <v>1127</v>
      </c>
      <c r="K13" s="87">
        <v>5575</v>
      </c>
      <c r="L13" s="96">
        <f t="shared" si="6"/>
        <v>4</v>
      </c>
      <c r="N13" s="129"/>
      <c r="O13" s="129"/>
      <c r="P13" s="129"/>
    </row>
    <row r="14" spans="1:20" ht="18" customHeight="1">
      <c r="A14" s="117" t="s">
        <v>27</v>
      </c>
      <c r="B14" s="92" t="s">
        <v>189</v>
      </c>
      <c r="C14" s="93" t="s">
        <v>151</v>
      </c>
      <c r="D14" s="98">
        <f t="shared" si="1"/>
        <v>30858</v>
      </c>
      <c r="E14" s="88">
        <f t="shared" si="1"/>
        <v>31282</v>
      </c>
      <c r="F14" s="89">
        <f t="shared" si="1"/>
        <v>29449</v>
      </c>
      <c r="G14" s="90">
        <f t="shared" si="2"/>
        <v>-1.3554120580525506</v>
      </c>
      <c r="H14" s="91">
        <f t="shared" si="3"/>
        <v>-424</v>
      </c>
      <c r="I14" s="90">
        <f t="shared" si="4"/>
        <v>6.2243200108662364</v>
      </c>
      <c r="J14" s="94">
        <f t="shared" si="5"/>
        <v>1833</v>
      </c>
      <c r="K14" s="87">
        <v>5307</v>
      </c>
      <c r="L14" s="96">
        <f t="shared" si="6"/>
        <v>5</v>
      </c>
      <c r="N14" s="129"/>
      <c r="O14" s="129"/>
      <c r="P14" s="129"/>
    </row>
    <row r="15" spans="1:20" ht="18" customHeight="1">
      <c r="A15" s="117" t="s">
        <v>19</v>
      </c>
      <c r="B15" s="92" t="s">
        <v>185</v>
      </c>
      <c r="C15" s="93" t="s">
        <v>186</v>
      </c>
      <c r="D15" s="98">
        <f t="shared" si="1"/>
        <v>30423</v>
      </c>
      <c r="E15" s="88">
        <f t="shared" si="1"/>
        <v>30824</v>
      </c>
      <c r="F15" s="89">
        <f t="shared" si="1"/>
        <v>30061</v>
      </c>
      <c r="G15" s="90">
        <f t="shared" si="2"/>
        <v>-1.3009343368803599</v>
      </c>
      <c r="H15" s="91">
        <f t="shared" si="3"/>
        <v>-401</v>
      </c>
      <c r="I15" s="90">
        <f t="shared" si="4"/>
        <v>2.5381723828215854</v>
      </c>
      <c r="J15" s="94">
        <f t="shared" si="5"/>
        <v>763</v>
      </c>
      <c r="K15" s="87">
        <v>5177</v>
      </c>
      <c r="L15" s="96">
        <f t="shared" si="6"/>
        <v>6</v>
      </c>
      <c r="N15" s="129"/>
      <c r="O15" s="129"/>
      <c r="P15" s="129"/>
    </row>
    <row r="16" spans="1:20" ht="18" customHeight="1">
      <c r="A16" s="117" t="s">
        <v>23</v>
      </c>
      <c r="B16" s="92" t="s">
        <v>188</v>
      </c>
      <c r="C16" s="93" t="s">
        <v>146</v>
      </c>
      <c r="D16" s="98">
        <f t="shared" si="1"/>
        <v>31879</v>
      </c>
      <c r="E16" s="88">
        <f t="shared" si="1"/>
        <v>32092</v>
      </c>
      <c r="F16" s="89">
        <f t="shared" si="1"/>
        <v>30704</v>
      </c>
      <c r="G16" s="90">
        <f t="shared" si="2"/>
        <v>-0.66371681415928663</v>
      </c>
      <c r="H16" s="91">
        <f t="shared" si="3"/>
        <v>-213</v>
      </c>
      <c r="I16" s="90">
        <f t="shared" si="4"/>
        <v>4.5205836373110913</v>
      </c>
      <c r="J16" s="94">
        <f t="shared" si="5"/>
        <v>1388</v>
      </c>
      <c r="K16" s="87">
        <v>4744</v>
      </c>
      <c r="L16" s="96">
        <f t="shared" si="6"/>
        <v>7</v>
      </c>
      <c r="N16" s="129"/>
      <c r="O16" s="129"/>
      <c r="P16" s="129"/>
    </row>
    <row r="17" spans="1:16" ht="18" customHeight="1">
      <c r="A17" s="117" t="s">
        <v>38</v>
      </c>
      <c r="B17" s="92" t="s">
        <v>194</v>
      </c>
      <c r="C17" s="93" t="s">
        <v>195</v>
      </c>
      <c r="D17" s="98">
        <f t="shared" si="1"/>
        <v>31581</v>
      </c>
      <c r="E17" s="88">
        <f t="shared" si="1"/>
        <v>31840</v>
      </c>
      <c r="F17" s="89">
        <f t="shared" si="1"/>
        <v>30882</v>
      </c>
      <c r="G17" s="90">
        <f t="shared" si="2"/>
        <v>-0.81344221105527481</v>
      </c>
      <c r="H17" s="91">
        <f t="shared" si="3"/>
        <v>-259</v>
      </c>
      <c r="I17" s="90">
        <f t="shared" si="4"/>
        <v>3.1021306910174076</v>
      </c>
      <c r="J17" s="94">
        <f t="shared" si="5"/>
        <v>958</v>
      </c>
      <c r="K17" s="87">
        <v>4727</v>
      </c>
      <c r="L17" s="96">
        <f t="shared" si="6"/>
        <v>8</v>
      </c>
      <c r="N17" s="129"/>
      <c r="O17" s="129"/>
      <c r="P17" s="129"/>
    </row>
    <row r="18" spans="1:16" ht="18" customHeight="1">
      <c r="A18" s="117" t="s">
        <v>20</v>
      </c>
      <c r="B18" s="92" t="s">
        <v>143</v>
      </c>
      <c r="C18" s="93" t="s">
        <v>144</v>
      </c>
      <c r="D18" s="98">
        <f t="shared" si="1"/>
        <v>32311</v>
      </c>
      <c r="E18" s="88">
        <f t="shared" si="1"/>
        <v>32298</v>
      </c>
      <c r="F18" s="89">
        <f t="shared" si="1"/>
        <v>30292</v>
      </c>
      <c r="G18" s="90">
        <f t="shared" si="2"/>
        <v>4.0250170289198195E-2</v>
      </c>
      <c r="H18" s="91">
        <f t="shared" si="3"/>
        <v>13</v>
      </c>
      <c r="I18" s="90">
        <f t="shared" si="4"/>
        <v>6.6222104846164029</v>
      </c>
      <c r="J18" s="94">
        <f t="shared" si="5"/>
        <v>2006</v>
      </c>
      <c r="K18" s="95">
        <v>4477</v>
      </c>
      <c r="L18" s="96">
        <f t="shared" si="6"/>
        <v>9</v>
      </c>
      <c r="N18" s="129"/>
      <c r="O18" s="129"/>
      <c r="P18" s="129"/>
    </row>
    <row r="19" spans="1:16" ht="18" customHeight="1">
      <c r="A19" s="117" t="s">
        <v>44</v>
      </c>
      <c r="B19" s="92" t="s">
        <v>169</v>
      </c>
      <c r="C19" s="93" t="s">
        <v>170</v>
      </c>
      <c r="D19" s="98">
        <f t="shared" si="1"/>
        <v>27758</v>
      </c>
      <c r="E19" s="88">
        <f t="shared" si="1"/>
        <v>27977</v>
      </c>
      <c r="F19" s="89">
        <f t="shared" si="1"/>
        <v>26483</v>
      </c>
      <c r="G19" s="90">
        <f t="shared" si="2"/>
        <v>-0.78278585981341564</v>
      </c>
      <c r="H19" s="91">
        <f t="shared" si="3"/>
        <v>-219</v>
      </c>
      <c r="I19" s="90">
        <f t="shared" si="4"/>
        <v>5.6413548314012729</v>
      </c>
      <c r="J19" s="94">
        <f t="shared" si="5"/>
        <v>1494</v>
      </c>
      <c r="K19" s="95">
        <v>4101</v>
      </c>
      <c r="L19" s="96">
        <f t="shared" si="6"/>
        <v>10</v>
      </c>
      <c r="N19" s="129"/>
      <c r="O19" s="129"/>
      <c r="P19" s="129"/>
    </row>
    <row r="20" spans="1:16" ht="18" customHeight="1">
      <c r="A20" s="117" t="s">
        <v>21</v>
      </c>
      <c r="B20" s="92" t="s">
        <v>187</v>
      </c>
      <c r="C20" s="93" t="s">
        <v>144</v>
      </c>
      <c r="D20" s="98">
        <f t="shared" si="1"/>
        <v>32521</v>
      </c>
      <c r="E20" s="88">
        <f t="shared" si="1"/>
        <v>32322</v>
      </c>
      <c r="F20" s="89">
        <f t="shared" si="1"/>
        <v>30541</v>
      </c>
      <c r="G20" s="90">
        <f t="shared" si="2"/>
        <v>0.61567972278943728</v>
      </c>
      <c r="H20" s="91">
        <f t="shared" si="3"/>
        <v>199</v>
      </c>
      <c r="I20" s="90">
        <f t="shared" si="4"/>
        <v>5.8315051897449308</v>
      </c>
      <c r="J20" s="94">
        <f t="shared" si="5"/>
        <v>1781</v>
      </c>
      <c r="K20" s="87">
        <v>4039</v>
      </c>
      <c r="L20" s="96">
        <f t="shared" si="6"/>
        <v>11</v>
      </c>
      <c r="N20" s="129"/>
      <c r="O20" s="129"/>
      <c r="P20" s="129"/>
    </row>
    <row r="21" spans="1:16" ht="18" customHeight="1">
      <c r="A21" s="117" t="s">
        <v>48</v>
      </c>
      <c r="B21" s="92" t="s">
        <v>198</v>
      </c>
      <c r="C21" s="93" t="s">
        <v>170</v>
      </c>
      <c r="D21" s="98">
        <f t="shared" si="1"/>
        <v>28668</v>
      </c>
      <c r="E21" s="88">
        <f t="shared" si="1"/>
        <v>28936</v>
      </c>
      <c r="F21" s="89">
        <f t="shared" si="1"/>
        <v>27518</v>
      </c>
      <c r="G21" s="90">
        <f t="shared" si="2"/>
        <v>-0.9261819187171767</v>
      </c>
      <c r="H21" s="91">
        <f t="shared" si="3"/>
        <v>-268</v>
      </c>
      <c r="I21" s="90">
        <f t="shared" si="4"/>
        <v>5.1529907696780413</v>
      </c>
      <c r="J21" s="94">
        <f t="shared" si="5"/>
        <v>1418</v>
      </c>
      <c r="K21" s="87">
        <v>3990</v>
      </c>
      <c r="L21" s="96">
        <f t="shared" si="6"/>
        <v>12</v>
      </c>
      <c r="N21" s="129"/>
      <c r="O21" s="129"/>
      <c r="P21" s="129"/>
    </row>
    <row r="22" spans="1:16" ht="18" customHeight="1">
      <c r="A22" s="117" t="s">
        <v>25</v>
      </c>
      <c r="B22" s="92" t="s">
        <v>149</v>
      </c>
      <c r="C22" s="93" t="s">
        <v>124</v>
      </c>
      <c r="D22" s="98">
        <f t="shared" si="1"/>
        <v>29486</v>
      </c>
      <c r="E22" s="88">
        <f t="shared" si="1"/>
        <v>29447</v>
      </c>
      <c r="F22" s="89">
        <f t="shared" si="1"/>
        <v>28086</v>
      </c>
      <c r="G22" s="90">
        <f t="shared" si="2"/>
        <v>0.13244133528034752</v>
      </c>
      <c r="H22" s="91">
        <f t="shared" si="3"/>
        <v>39</v>
      </c>
      <c r="I22" s="90">
        <f t="shared" si="4"/>
        <v>4.8458306629637633</v>
      </c>
      <c r="J22" s="94">
        <f t="shared" si="5"/>
        <v>1361</v>
      </c>
      <c r="K22" s="95">
        <v>3379</v>
      </c>
      <c r="L22" s="96">
        <f t="shared" si="6"/>
        <v>13</v>
      </c>
      <c r="N22" s="129"/>
      <c r="O22" s="129"/>
      <c r="P22" s="129"/>
    </row>
    <row r="23" spans="1:16" ht="18" customHeight="1">
      <c r="A23" s="117" t="s">
        <v>37</v>
      </c>
      <c r="B23" s="92" t="s">
        <v>160</v>
      </c>
      <c r="C23" s="93" t="s">
        <v>161</v>
      </c>
      <c r="D23" s="98">
        <f t="shared" si="1"/>
        <v>30426</v>
      </c>
      <c r="E23" s="88">
        <f t="shared" si="1"/>
        <v>31149</v>
      </c>
      <c r="F23" s="89">
        <f t="shared" si="1"/>
        <v>29588</v>
      </c>
      <c r="G23" s="90">
        <f t="shared" si="2"/>
        <v>-2.3211018010209017</v>
      </c>
      <c r="H23" s="91">
        <f t="shared" si="3"/>
        <v>-723</v>
      </c>
      <c r="I23" s="90">
        <f t="shared" si="4"/>
        <v>5.2757874814113705</v>
      </c>
      <c r="J23" s="94">
        <f t="shared" si="5"/>
        <v>1561</v>
      </c>
      <c r="K23" s="95">
        <v>3204</v>
      </c>
      <c r="L23" s="96">
        <f t="shared" si="6"/>
        <v>14</v>
      </c>
      <c r="N23" s="129"/>
      <c r="O23" s="129"/>
      <c r="P23" s="129"/>
    </row>
    <row r="24" spans="1:16" ht="18" customHeight="1">
      <c r="A24" s="117" t="s">
        <v>26</v>
      </c>
      <c r="B24" s="92" t="s">
        <v>150</v>
      </c>
      <c r="C24" s="93" t="s">
        <v>151</v>
      </c>
      <c r="D24" s="98">
        <f t="shared" si="1"/>
        <v>30219</v>
      </c>
      <c r="E24" s="88">
        <f t="shared" si="1"/>
        <v>30599</v>
      </c>
      <c r="F24" s="89">
        <f t="shared" si="1"/>
        <v>28960</v>
      </c>
      <c r="G24" s="90">
        <f t="shared" si="2"/>
        <v>-1.2418706493676268</v>
      </c>
      <c r="H24" s="91">
        <f t="shared" si="3"/>
        <v>-380</v>
      </c>
      <c r="I24" s="90">
        <f t="shared" si="4"/>
        <v>5.659530386740343</v>
      </c>
      <c r="J24" s="94">
        <f t="shared" si="5"/>
        <v>1639</v>
      </c>
      <c r="K24" s="95">
        <v>3162</v>
      </c>
      <c r="L24" s="96">
        <f t="shared" si="6"/>
        <v>15</v>
      </c>
      <c r="N24" s="129"/>
      <c r="O24" s="129"/>
      <c r="P24" s="129"/>
    </row>
    <row r="25" spans="1:16" ht="18" customHeight="1">
      <c r="A25" s="117" t="s">
        <v>43</v>
      </c>
      <c r="B25" s="92" t="s">
        <v>167</v>
      </c>
      <c r="C25" s="93" t="s">
        <v>183</v>
      </c>
      <c r="D25" s="98">
        <f t="shared" si="1"/>
        <v>28480</v>
      </c>
      <c r="E25" s="88">
        <f t="shared" si="1"/>
        <v>29127</v>
      </c>
      <c r="F25" s="89">
        <f t="shared" si="1"/>
        <v>27259</v>
      </c>
      <c r="G25" s="90">
        <f t="shared" si="2"/>
        <v>-2.2213066913860047</v>
      </c>
      <c r="H25" s="91">
        <f t="shared" si="3"/>
        <v>-647</v>
      </c>
      <c r="I25" s="90">
        <f t="shared" si="4"/>
        <v>6.8527825672255034</v>
      </c>
      <c r="J25" s="94">
        <f t="shared" si="5"/>
        <v>1868</v>
      </c>
      <c r="K25" s="95">
        <v>3059</v>
      </c>
      <c r="L25" s="96">
        <f t="shared" si="6"/>
        <v>16</v>
      </c>
      <c r="N25" s="129"/>
      <c r="O25" s="129"/>
      <c r="P25" s="129"/>
    </row>
    <row r="26" spans="1:16" ht="18" customHeight="1">
      <c r="A26" s="117" t="s">
        <v>46</v>
      </c>
      <c r="B26" s="92" t="s">
        <v>172</v>
      </c>
      <c r="C26" s="93" t="s">
        <v>173</v>
      </c>
      <c r="D26" s="98">
        <f t="shared" si="1"/>
        <v>28084</v>
      </c>
      <c r="E26" s="88">
        <f t="shared" si="1"/>
        <v>28755</v>
      </c>
      <c r="F26" s="89">
        <f t="shared" si="1"/>
        <v>27363</v>
      </c>
      <c r="G26" s="90">
        <f t="shared" si="2"/>
        <v>-2.3335072161363257</v>
      </c>
      <c r="H26" s="91">
        <f t="shared" si="3"/>
        <v>-671</v>
      </c>
      <c r="I26" s="90">
        <f t="shared" si="4"/>
        <v>5.0871614954500615</v>
      </c>
      <c r="J26" s="94">
        <f t="shared" si="5"/>
        <v>1392</v>
      </c>
      <c r="K26" s="95">
        <v>2986</v>
      </c>
      <c r="L26" s="96">
        <f t="shared" si="6"/>
        <v>17</v>
      </c>
      <c r="N26" s="129"/>
      <c r="O26" s="129"/>
      <c r="P26" s="129"/>
    </row>
    <row r="27" spans="1:16" ht="18" customHeight="1">
      <c r="A27" s="117" t="s">
        <v>47</v>
      </c>
      <c r="B27" s="92" t="s">
        <v>197</v>
      </c>
      <c r="C27" s="93" t="s">
        <v>168</v>
      </c>
      <c r="D27" s="98">
        <f t="shared" si="1"/>
        <v>28813</v>
      </c>
      <c r="E27" s="88">
        <f t="shared" si="1"/>
        <v>29514</v>
      </c>
      <c r="F27" s="89">
        <f t="shared" si="1"/>
        <v>27691</v>
      </c>
      <c r="G27" s="90">
        <f t="shared" si="2"/>
        <v>-2.3751439994578902</v>
      </c>
      <c r="H27" s="91">
        <f t="shared" si="3"/>
        <v>-701</v>
      </c>
      <c r="I27" s="90">
        <f t="shared" si="4"/>
        <v>6.5833664367483919</v>
      </c>
      <c r="J27" s="94">
        <f t="shared" si="5"/>
        <v>1823</v>
      </c>
      <c r="K27" s="87">
        <v>2859</v>
      </c>
      <c r="L27" s="96">
        <f t="shared" si="6"/>
        <v>18</v>
      </c>
      <c r="N27" s="129"/>
      <c r="O27" s="129"/>
      <c r="P27" s="129"/>
    </row>
    <row r="28" spans="1:16" ht="18" customHeight="1">
      <c r="A28" s="117" t="s">
        <v>32</v>
      </c>
      <c r="B28" s="92" t="s">
        <v>191</v>
      </c>
      <c r="C28" s="93" t="s">
        <v>156</v>
      </c>
      <c r="D28" s="98">
        <f t="shared" si="1"/>
        <v>35799</v>
      </c>
      <c r="E28" s="88">
        <f t="shared" si="1"/>
        <v>38094</v>
      </c>
      <c r="F28" s="89">
        <f t="shared" si="1"/>
        <v>36523</v>
      </c>
      <c r="G28" s="90">
        <f t="shared" si="2"/>
        <v>-6.024570798550954</v>
      </c>
      <c r="H28" s="91">
        <f t="shared" si="3"/>
        <v>-2295</v>
      </c>
      <c r="I28" s="90">
        <f t="shared" si="4"/>
        <v>4.3013991183637756</v>
      </c>
      <c r="J28" s="94">
        <f t="shared" si="5"/>
        <v>1571</v>
      </c>
      <c r="K28" s="87">
        <v>2844</v>
      </c>
      <c r="L28" s="96">
        <f t="shared" si="6"/>
        <v>19</v>
      </c>
      <c r="N28" s="129"/>
      <c r="O28" s="129"/>
      <c r="P28" s="129"/>
    </row>
    <row r="29" spans="1:16" ht="18" customHeight="1">
      <c r="A29" s="117" t="s">
        <v>22</v>
      </c>
      <c r="B29" s="92" t="s">
        <v>145</v>
      </c>
      <c r="C29" s="93" t="s">
        <v>146</v>
      </c>
      <c r="D29" s="98">
        <f t="shared" si="1"/>
        <v>31795</v>
      </c>
      <c r="E29" s="88">
        <f t="shared" si="1"/>
        <v>31983</v>
      </c>
      <c r="F29" s="89">
        <f t="shared" si="1"/>
        <v>29487</v>
      </c>
      <c r="G29" s="90">
        <f t="shared" si="2"/>
        <v>-0.58781227527123292</v>
      </c>
      <c r="H29" s="91">
        <f t="shared" si="3"/>
        <v>-188</v>
      </c>
      <c r="I29" s="90">
        <f t="shared" si="4"/>
        <v>8.4647471767219429</v>
      </c>
      <c r="J29" s="94">
        <f t="shared" si="5"/>
        <v>2496</v>
      </c>
      <c r="K29" s="95">
        <v>2538</v>
      </c>
      <c r="L29" s="96">
        <f t="shared" si="6"/>
        <v>20</v>
      </c>
      <c r="N29" s="129"/>
      <c r="O29" s="129"/>
      <c r="P29" s="129"/>
    </row>
    <row r="30" spans="1:16" ht="18" customHeight="1">
      <c r="A30" s="117" t="s">
        <v>40</v>
      </c>
      <c r="B30" s="92" t="s">
        <v>196</v>
      </c>
      <c r="C30" s="93" t="s">
        <v>163</v>
      </c>
      <c r="D30" s="98">
        <f t="shared" si="1"/>
        <v>28079</v>
      </c>
      <c r="E30" s="88">
        <f t="shared" si="1"/>
        <v>28108</v>
      </c>
      <c r="F30" s="89">
        <f t="shared" si="1"/>
        <v>26961</v>
      </c>
      <c r="G30" s="90">
        <f t="shared" si="2"/>
        <v>-0.10317347374413544</v>
      </c>
      <c r="H30" s="91">
        <f t="shared" si="3"/>
        <v>-29</v>
      </c>
      <c r="I30" s="90">
        <f t="shared" si="4"/>
        <v>4.2542932383813508</v>
      </c>
      <c r="J30" s="94">
        <f t="shared" si="5"/>
        <v>1147</v>
      </c>
      <c r="K30" s="87">
        <v>2439</v>
      </c>
      <c r="L30" s="96">
        <f t="shared" si="6"/>
        <v>21</v>
      </c>
      <c r="N30" s="129"/>
      <c r="O30" s="129"/>
      <c r="P30" s="129"/>
    </row>
    <row r="31" spans="1:16" ht="18" customHeight="1">
      <c r="A31" s="117" t="s">
        <v>45</v>
      </c>
      <c r="B31" s="92" t="s">
        <v>171</v>
      </c>
      <c r="C31" s="93" t="s">
        <v>184</v>
      </c>
      <c r="D31" s="98">
        <f t="shared" si="1"/>
        <v>27973</v>
      </c>
      <c r="E31" s="88">
        <f t="shared" si="1"/>
        <v>28366</v>
      </c>
      <c r="F31" s="89">
        <f t="shared" si="1"/>
        <v>26829</v>
      </c>
      <c r="G31" s="90">
        <f t="shared" si="2"/>
        <v>-1.3854614679545989</v>
      </c>
      <c r="H31" s="91">
        <f t="shared" si="3"/>
        <v>-393</v>
      </c>
      <c r="I31" s="90">
        <f t="shared" si="4"/>
        <v>5.7288754705728877</v>
      </c>
      <c r="J31" s="94">
        <f t="shared" si="5"/>
        <v>1537</v>
      </c>
      <c r="K31" s="95">
        <v>2245</v>
      </c>
      <c r="L31" s="96">
        <f t="shared" si="6"/>
        <v>22</v>
      </c>
      <c r="N31" s="129"/>
      <c r="O31" s="129"/>
      <c r="P31" s="129"/>
    </row>
    <row r="32" spans="1:16" ht="18" customHeight="1">
      <c r="A32" s="117" t="s">
        <v>24</v>
      </c>
      <c r="B32" s="92" t="s">
        <v>147</v>
      </c>
      <c r="C32" s="93" t="s">
        <v>148</v>
      </c>
      <c r="D32" s="98">
        <f t="shared" si="1"/>
        <v>30682</v>
      </c>
      <c r="E32" s="88">
        <f t="shared" si="1"/>
        <v>30780</v>
      </c>
      <c r="F32" s="89">
        <f t="shared" si="1"/>
        <v>29084</v>
      </c>
      <c r="G32" s="90">
        <f t="shared" si="2"/>
        <v>-0.3183885640026034</v>
      </c>
      <c r="H32" s="91">
        <f t="shared" si="3"/>
        <v>-98</v>
      </c>
      <c r="I32" s="90">
        <f t="shared" si="4"/>
        <v>5.8313849539265732</v>
      </c>
      <c r="J32" s="94">
        <f t="shared" si="5"/>
        <v>1696</v>
      </c>
      <c r="K32" s="95">
        <v>2200</v>
      </c>
      <c r="L32" s="96">
        <f t="shared" si="6"/>
        <v>23</v>
      </c>
      <c r="N32" s="129"/>
      <c r="O32" s="129"/>
      <c r="P32" s="129"/>
    </row>
    <row r="33" spans="1:16" ht="18" customHeight="1">
      <c r="A33" s="117" t="s">
        <v>36</v>
      </c>
      <c r="B33" s="92" t="s">
        <v>159</v>
      </c>
      <c r="C33" s="93" t="s">
        <v>125</v>
      </c>
      <c r="D33" s="98">
        <f t="shared" si="1"/>
        <v>29626</v>
      </c>
      <c r="E33" s="88">
        <f t="shared" si="1"/>
        <v>30072</v>
      </c>
      <c r="F33" s="89">
        <f t="shared" si="1"/>
        <v>28083</v>
      </c>
      <c r="G33" s="90">
        <f t="shared" si="2"/>
        <v>-1.4831072093641922</v>
      </c>
      <c r="H33" s="91">
        <f t="shared" si="3"/>
        <v>-446</v>
      </c>
      <c r="I33" s="90">
        <f t="shared" si="4"/>
        <v>7.0825766477940419</v>
      </c>
      <c r="J33" s="94">
        <f t="shared" si="5"/>
        <v>1989</v>
      </c>
      <c r="K33" s="95">
        <v>2142</v>
      </c>
      <c r="L33" s="96">
        <f t="shared" si="6"/>
        <v>24</v>
      </c>
      <c r="N33" s="129"/>
      <c r="O33" s="129"/>
      <c r="P33" s="129"/>
    </row>
    <row r="34" spans="1:16" ht="18" customHeight="1">
      <c r="A34" s="117" t="s">
        <v>30</v>
      </c>
      <c r="B34" s="92" t="s">
        <v>190</v>
      </c>
      <c r="C34" s="93" t="s">
        <v>154</v>
      </c>
      <c r="D34" s="98">
        <f t="shared" si="1"/>
        <v>37835</v>
      </c>
      <c r="E34" s="88">
        <f t="shared" si="1"/>
        <v>35673</v>
      </c>
      <c r="F34" s="89">
        <f t="shared" si="1"/>
        <v>34040</v>
      </c>
      <c r="G34" s="90">
        <f t="shared" si="2"/>
        <v>6.0606060606060623</v>
      </c>
      <c r="H34" s="91">
        <f t="shared" si="3"/>
        <v>2162</v>
      </c>
      <c r="I34" s="90">
        <f t="shared" si="4"/>
        <v>4.7972972972972912</v>
      </c>
      <c r="J34" s="94">
        <f t="shared" si="5"/>
        <v>1633</v>
      </c>
      <c r="K34" s="87">
        <v>2092</v>
      </c>
      <c r="L34" s="96">
        <f t="shared" si="6"/>
        <v>25</v>
      </c>
      <c r="N34" s="129"/>
      <c r="O34" s="129"/>
      <c r="P34" s="129"/>
    </row>
    <row r="35" spans="1:16" ht="18" customHeight="1">
      <c r="A35" s="117" t="s">
        <v>42</v>
      </c>
      <c r="B35" s="92" t="s">
        <v>166</v>
      </c>
      <c r="C35" s="93" t="s">
        <v>182</v>
      </c>
      <c r="D35" s="98">
        <f t="shared" si="1"/>
        <v>27610</v>
      </c>
      <c r="E35" s="88">
        <f t="shared" si="1"/>
        <v>27995</v>
      </c>
      <c r="F35" s="89">
        <f t="shared" si="1"/>
        <v>26377</v>
      </c>
      <c r="G35" s="90">
        <f t="shared" si="2"/>
        <v>-1.3752455795677889</v>
      </c>
      <c r="H35" s="91">
        <f t="shared" si="3"/>
        <v>-385</v>
      </c>
      <c r="I35" s="90">
        <f t="shared" si="4"/>
        <v>6.1341320089471907</v>
      </c>
      <c r="J35" s="94">
        <f t="shared" si="5"/>
        <v>1618</v>
      </c>
      <c r="K35" s="95">
        <v>1961</v>
      </c>
      <c r="L35" s="96">
        <f t="shared" si="6"/>
        <v>26</v>
      </c>
      <c r="N35" s="129"/>
      <c r="O35" s="129"/>
      <c r="P35" s="129"/>
    </row>
    <row r="36" spans="1:16" ht="18" customHeight="1">
      <c r="A36" s="117" t="s">
        <v>41</v>
      </c>
      <c r="B36" s="92" t="s">
        <v>164</v>
      </c>
      <c r="C36" s="93" t="s">
        <v>165</v>
      </c>
      <c r="D36" s="98">
        <f t="shared" si="1"/>
        <v>30578</v>
      </c>
      <c r="E36" s="88">
        <f t="shared" si="1"/>
        <v>31110</v>
      </c>
      <c r="F36" s="89">
        <f t="shared" si="1"/>
        <v>29374</v>
      </c>
      <c r="G36" s="90">
        <f t="shared" si="2"/>
        <v>-1.710061073609765</v>
      </c>
      <c r="H36" s="91">
        <f t="shared" si="3"/>
        <v>-532</v>
      </c>
      <c r="I36" s="90">
        <f t="shared" si="4"/>
        <v>5.9099884251378825</v>
      </c>
      <c r="J36" s="94">
        <f t="shared" si="5"/>
        <v>1736</v>
      </c>
      <c r="K36" s="95">
        <v>1929</v>
      </c>
      <c r="L36" s="96">
        <f t="shared" si="6"/>
        <v>27</v>
      </c>
      <c r="N36" s="129"/>
      <c r="O36" s="129"/>
      <c r="P36" s="129"/>
    </row>
    <row r="37" spans="1:16" ht="18" customHeight="1">
      <c r="A37" s="117" t="s">
        <v>29</v>
      </c>
      <c r="B37" s="92" t="s">
        <v>153</v>
      </c>
      <c r="C37" s="93" t="s">
        <v>154</v>
      </c>
      <c r="D37" s="98">
        <f t="shared" si="1"/>
        <v>36276</v>
      </c>
      <c r="E37" s="88">
        <f t="shared" si="1"/>
        <v>36776</v>
      </c>
      <c r="F37" s="89">
        <f t="shared" si="1"/>
        <v>33958</v>
      </c>
      <c r="G37" s="90">
        <f t="shared" si="2"/>
        <v>-1.3595823363062891</v>
      </c>
      <c r="H37" s="91">
        <f t="shared" si="3"/>
        <v>-500</v>
      </c>
      <c r="I37" s="90">
        <f t="shared" si="4"/>
        <v>8.2984863655103425</v>
      </c>
      <c r="J37" s="94">
        <f t="shared" si="5"/>
        <v>2818</v>
      </c>
      <c r="K37" s="95">
        <v>1897</v>
      </c>
      <c r="L37" s="96">
        <f t="shared" si="6"/>
        <v>28</v>
      </c>
      <c r="N37" s="129"/>
      <c r="O37" s="129"/>
      <c r="P37" s="129"/>
    </row>
    <row r="38" spans="1:16" ht="18" customHeight="1">
      <c r="A38" s="117" t="s">
        <v>39</v>
      </c>
      <c r="B38" s="92" t="s">
        <v>162</v>
      </c>
      <c r="C38" s="93" t="s">
        <v>163</v>
      </c>
      <c r="D38" s="98">
        <f t="shared" si="1"/>
        <v>27401</v>
      </c>
      <c r="E38" s="88">
        <f t="shared" si="1"/>
        <v>27632</v>
      </c>
      <c r="F38" s="89">
        <f t="shared" si="1"/>
        <v>25846</v>
      </c>
      <c r="G38" s="90">
        <f t="shared" si="2"/>
        <v>-0.83598726114649935</v>
      </c>
      <c r="H38" s="91">
        <f t="shared" si="3"/>
        <v>-231</v>
      </c>
      <c r="I38" s="90">
        <f t="shared" si="4"/>
        <v>6.9101601795248797</v>
      </c>
      <c r="J38" s="94">
        <f t="shared" si="5"/>
        <v>1786</v>
      </c>
      <c r="K38" s="95">
        <v>1882</v>
      </c>
      <c r="L38" s="96">
        <f t="shared" si="6"/>
        <v>29</v>
      </c>
      <c r="N38" s="129"/>
      <c r="O38" s="129"/>
      <c r="P38" s="129"/>
    </row>
    <row r="39" spans="1:16" ht="18" customHeight="1" thickBot="1">
      <c r="A39" s="78" t="s">
        <v>28</v>
      </c>
      <c r="B39" s="173" t="s">
        <v>152</v>
      </c>
      <c r="C39" s="174" t="s">
        <v>180</v>
      </c>
      <c r="D39" s="175">
        <f t="shared" si="1"/>
        <v>29392</v>
      </c>
      <c r="E39" s="176">
        <f t="shared" si="1"/>
        <v>29181</v>
      </c>
      <c r="F39" s="177">
        <f t="shared" si="1"/>
        <v>27658</v>
      </c>
      <c r="G39" s="178">
        <f t="shared" si="2"/>
        <v>0.72307323258284839</v>
      </c>
      <c r="H39" s="179">
        <f t="shared" si="3"/>
        <v>211</v>
      </c>
      <c r="I39" s="178">
        <f t="shared" si="4"/>
        <v>5.5065442186709106</v>
      </c>
      <c r="J39" s="180">
        <f t="shared" si="5"/>
        <v>1523</v>
      </c>
      <c r="K39" s="108">
        <v>1836</v>
      </c>
      <c r="L39" s="97">
        <f t="shared" si="6"/>
        <v>30</v>
      </c>
      <c r="N39" s="129"/>
      <c r="O39" s="129"/>
      <c r="P39" s="129"/>
    </row>
    <row r="40" spans="1:16" s="65" customFormat="1" ht="22.5" customHeight="1">
      <c r="A40" s="118" t="s">
        <v>201</v>
      </c>
      <c r="B40" s="119"/>
      <c r="C40" s="120"/>
      <c r="D40" s="121"/>
      <c r="E40" s="121"/>
      <c r="F40" s="121"/>
      <c r="G40" s="120"/>
      <c r="H40" s="120"/>
      <c r="I40" s="120"/>
      <c r="J40" s="120"/>
      <c r="K40" s="120"/>
      <c r="L40" s="181"/>
      <c r="M40"/>
      <c r="N40"/>
    </row>
    <row r="41" spans="1:16" ht="18" customHeight="1">
      <c r="A41" s="117" t="s">
        <v>33</v>
      </c>
      <c r="B41" s="183" t="s">
        <v>157</v>
      </c>
      <c r="C41" s="184" t="s">
        <v>158</v>
      </c>
      <c r="D41" s="122">
        <v>25070</v>
      </c>
      <c r="E41" s="123">
        <v>24974</v>
      </c>
      <c r="F41" s="124">
        <v>23964</v>
      </c>
      <c r="G41" s="101">
        <f>IF(OR(D41=0,E41=0)," --- ",D41/E41*100-100)</f>
        <v>0.38439977576680917</v>
      </c>
      <c r="H41" s="102">
        <f>IF(OR(D41=0,E41=0)," --- ",D41-E41)</f>
        <v>96</v>
      </c>
      <c r="I41" s="101">
        <f>IF(OR(E41=0,F41=0)," --- ",E41/F41*100-100)</f>
        <v>4.2146553163077982</v>
      </c>
      <c r="J41" s="189">
        <f>IF(OR(E41=0,F41=0)," --- ",E41-F41)</f>
        <v>1010</v>
      </c>
      <c r="K41" s="185">
        <v>11450</v>
      </c>
      <c r="L41" s="186">
        <f>RANK(K41,K$10:K$39)</f>
        <v>1</v>
      </c>
      <c r="N41" s="129"/>
      <c r="O41" s="129"/>
      <c r="P41" s="129"/>
    </row>
    <row r="42" spans="1:16" ht="18" customHeight="1">
      <c r="A42" s="117" t="s">
        <v>35</v>
      </c>
      <c r="B42" s="92" t="s">
        <v>193</v>
      </c>
      <c r="C42" s="93" t="s">
        <v>158</v>
      </c>
      <c r="D42" s="122">
        <v>25155</v>
      </c>
      <c r="E42" s="123">
        <v>25328</v>
      </c>
      <c r="F42" s="124">
        <v>24707</v>
      </c>
      <c r="G42" s="90">
        <f t="shared" ref="G42:G70" si="7">IF(OR(D42=0,E42=0)," --- ",D42/E42*100-100)</f>
        <v>-0.68303853442830587</v>
      </c>
      <c r="H42" s="91">
        <f t="shared" ref="H42:H70" si="8">IF(OR(D42=0,E42=0)," --- ",D42-E42)</f>
        <v>-173</v>
      </c>
      <c r="I42" s="90">
        <f t="shared" ref="I42:I70" si="9">IF(OR(E42=0,F42=0)," --- ",E42/F42*100-100)</f>
        <v>2.5134577245315057</v>
      </c>
      <c r="J42" s="94">
        <f t="shared" ref="J42:J70" si="10">IF(OR(E42=0,F42=0)," --- ",E42-F42)</f>
        <v>621</v>
      </c>
      <c r="K42" s="87">
        <v>11078</v>
      </c>
      <c r="L42" s="96">
        <f t="shared" ref="L42:L70" si="11">RANK(K42,K$10:K$39)</f>
        <v>2</v>
      </c>
      <c r="N42" s="129"/>
      <c r="O42" s="129"/>
      <c r="P42" s="129"/>
    </row>
    <row r="43" spans="1:16" ht="18" customHeight="1">
      <c r="A43" s="117" t="s">
        <v>31</v>
      </c>
      <c r="B43" s="92" t="s">
        <v>155</v>
      </c>
      <c r="C43" s="93" t="s">
        <v>156</v>
      </c>
      <c r="D43" s="122">
        <v>31189</v>
      </c>
      <c r="E43" s="123">
        <v>30898</v>
      </c>
      <c r="F43" s="124">
        <v>30412</v>
      </c>
      <c r="G43" s="90">
        <f t="shared" si="7"/>
        <v>0.9418085312965303</v>
      </c>
      <c r="H43" s="91">
        <f t="shared" si="8"/>
        <v>291</v>
      </c>
      <c r="I43" s="90">
        <f t="shared" si="9"/>
        <v>1.5980533999736934</v>
      </c>
      <c r="J43" s="94">
        <f t="shared" si="10"/>
        <v>486</v>
      </c>
      <c r="K43" s="95">
        <v>6871</v>
      </c>
      <c r="L43" s="96">
        <f t="shared" si="11"/>
        <v>3</v>
      </c>
      <c r="N43" s="129"/>
      <c r="O43" s="129"/>
      <c r="P43" s="129"/>
    </row>
    <row r="44" spans="1:16" ht="18" customHeight="1">
      <c r="A44" s="117" t="s">
        <v>34</v>
      </c>
      <c r="B44" s="92" t="s">
        <v>192</v>
      </c>
      <c r="C44" s="93" t="s">
        <v>181</v>
      </c>
      <c r="D44" s="122">
        <v>25619</v>
      </c>
      <c r="E44" s="123">
        <v>25671</v>
      </c>
      <c r="F44" s="124">
        <v>24964</v>
      </c>
      <c r="G44" s="90">
        <f t="shared" si="7"/>
        <v>-0.2025632036149716</v>
      </c>
      <c r="H44" s="91">
        <f t="shared" si="8"/>
        <v>-52</v>
      </c>
      <c r="I44" s="90">
        <f t="shared" si="9"/>
        <v>2.8320781925973364</v>
      </c>
      <c r="J44" s="94">
        <f t="shared" si="10"/>
        <v>707</v>
      </c>
      <c r="K44" s="87">
        <v>5575</v>
      </c>
      <c r="L44" s="96">
        <f t="shared" si="11"/>
        <v>4</v>
      </c>
      <c r="N44" s="129"/>
      <c r="O44" s="129"/>
      <c r="P44" s="129"/>
    </row>
    <row r="45" spans="1:16" ht="18" customHeight="1">
      <c r="A45" s="117" t="s">
        <v>27</v>
      </c>
      <c r="B45" s="92" t="s">
        <v>189</v>
      </c>
      <c r="C45" s="93" t="s">
        <v>151</v>
      </c>
      <c r="D45" s="122">
        <v>26290</v>
      </c>
      <c r="E45" s="123">
        <v>26461</v>
      </c>
      <c r="F45" s="124">
        <v>25302</v>
      </c>
      <c r="G45" s="90">
        <f t="shared" si="7"/>
        <v>-0.64623408034465513</v>
      </c>
      <c r="H45" s="91">
        <f t="shared" si="8"/>
        <v>-171</v>
      </c>
      <c r="I45" s="90">
        <f t="shared" si="9"/>
        <v>4.5806655600347739</v>
      </c>
      <c r="J45" s="94">
        <f t="shared" si="10"/>
        <v>1159</v>
      </c>
      <c r="K45" s="87">
        <v>5307</v>
      </c>
      <c r="L45" s="96">
        <f t="shared" si="11"/>
        <v>5</v>
      </c>
      <c r="N45" s="129"/>
      <c r="O45" s="129"/>
      <c r="P45" s="129"/>
    </row>
    <row r="46" spans="1:16" ht="18" customHeight="1">
      <c r="A46" s="117" t="s">
        <v>19</v>
      </c>
      <c r="B46" s="92" t="s">
        <v>185</v>
      </c>
      <c r="C46" s="93" t="s">
        <v>186</v>
      </c>
      <c r="D46" s="122">
        <v>25941</v>
      </c>
      <c r="E46" s="123">
        <v>26066</v>
      </c>
      <c r="F46" s="124">
        <v>25670</v>
      </c>
      <c r="G46" s="90">
        <f t="shared" si="7"/>
        <v>-0.47955190669838998</v>
      </c>
      <c r="H46" s="91">
        <f t="shared" si="8"/>
        <v>-125</v>
      </c>
      <c r="I46" s="90">
        <f t="shared" si="9"/>
        <v>1.5426567978184664</v>
      </c>
      <c r="J46" s="94">
        <f t="shared" si="10"/>
        <v>396</v>
      </c>
      <c r="K46" s="87">
        <v>5177</v>
      </c>
      <c r="L46" s="96">
        <f t="shared" si="11"/>
        <v>6</v>
      </c>
      <c r="N46" s="129"/>
      <c r="O46" s="129"/>
      <c r="P46" s="129"/>
    </row>
    <row r="47" spans="1:16" ht="18" customHeight="1">
      <c r="A47" s="117" t="s">
        <v>23</v>
      </c>
      <c r="B47" s="92" t="s">
        <v>188</v>
      </c>
      <c r="C47" s="93" t="s">
        <v>146</v>
      </c>
      <c r="D47" s="122">
        <v>27123</v>
      </c>
      <c r="E47" s="123">
        <v>27129</v>
      </c>
      <c r="F47" s="124">
        <v>26573</v>
      </c>
      <c r="G47" s="90">
        <f t="shared" si="7"/>
        <v>-2.2116554240852793E-2</v>
      </c>
      <c r="H47" s="91">
        <f t="shared" si="8"/>
        <v>-6</v>
      </c>
      <c r="I47" s="90">
        <f t="shared" si="9"/>
        <v>2.0923493771873609</v>
      </c>
      <c r="J47" s="94">
        <f t="shared" si="10"/>
        <v>556</v>
      </c>
      <c r="K47" s="87">
        <v>4744</v>
      </c>
      <c r="L47" s="96">
        <f t="shared" si="11"/>
        <v>7</v>
      </c>
      <c r="N47" s="129"/>
      <c r="O47" s="129"/>
      <c r="P47" s="129"/>
    </row>
    <row r="48" spans="1:16" ht="18" customHeight="1">
      <c r="A48" s="117" t="s">
        <v>38</v>
      </c>
      <c r="B48" s="92" t="s">
        <v>194</v>
      </c>
      <c r="C48" s="93" t="s">
        <v>195</v>
      </c>
      <c r="D48" s="122">
        <v>27217</v>
      </c>
      <c r="E48" s="123">
        <v>27045</v>
      </c>
      <c r="F48" s="124">
        <v>26708</v>
      </c>
      <c r="G48" s="90">
        <f t="shared" si="7"/>
        <v>0.63597707524496627</v>
      </c>
      <c r="H48" s="91">
        <f t="shared" si="8"/>
        <v>172</v>
      </c>
      <c r="I48" s="90">
        <f t="shared" si="9"/>
        <v>1.2617942189606168</v>
      </c>
      <c r="J48" s="94">
        <f t="shared" si="10"/>
        <v>337</v>
      </c>
      <c r="K48" s="87">
        <v>4727</v>
      </c>
      <c r="L48" s="96">
        <f t="shared" si="11"/>
        <v>8</v>
      </c>
      <c r="N48" s="129"/>
      <c r="O48" s="129"/>
      <c r="P48" s="129"/>
    </row>
    <row r="49" spans="1:16" ht="18" customHeight="1">
      <c r="A49" s="117" t="s">
        <v>20</v>
      </c>
      <c r="B49" s="92" t="s">
        <v>143</v>
      </c>
      <c r="C49" s="93" t="s">
        <v>144</v>
      </c>
      <c r="D49" s="122">
        <v>27490</v>
      </c>
      <c r="E49" s="123">
        <v>27222</v>
      </c>
      <c r="F49" s="124">
        <v>25866</v>
      </c>
      <c r="G49" s="90">
        <f t="shared" si="7"/>
        <v>0.98449783263536972</v>
      </c>
      <c r="H49" s="91">
        <f t="shared" si="8"/>
        <v>268</v>
      </c>
      <c r="I49" s="90">
        <f t="shared" si="9"/>
        <v>5.2424031547204919</v>
      </c>
      <c r="J49" s="94">
        <f t="shared" si="10"/>
        <v>1356</v>
      </c>
      <c r="K49" s="95">
        <v>4477</v>
      </c>
      <c r="L49" s="96">
        <f t="shared" si="11"/>
        <v>9</v>
      </c>
      <c r="N49" s="129"/>
      <c r="O49" s="129"/>
      <c r="P49" s="129"/>
    </row>
    <row r="50" spans="1:16" ht="18" customHeight="1">
      <c r="A50" s="117" t="s">
        <v>44</v>
      </c>
      <c r="B50" s="92" t="s">
        <v>169</v>
      </c>
      <c r="C50" s="93" t="s">
        <v>170</v>
      </c>
      <c r="D50" s="122">
        <v>24543</v>
      </c>
      <c r="E50" s="123">
        <v>24570</v>
      </c>
      <c r="F50" s="124">
        <v>23501</v>
      </c>
      <c r="G50" s="90">
        <f t="shared" si="7"/>
        <v>-0.10989010989010239</v>
      </c>
      <c r="H50" s="91">
        <f t="shared" si="8"/>
        <v>-27</v>
      </c>
      <c r="I50" s="90">
        <f t="shared" si="9"/>
        <v>4.5487426066976013</v>
      </c>
      <c r="J50" s="94">
        <f t="shared" si="10"/>
        <v>1069</v>
      </c>
      <c r="K50" s="95">
        <v>4101</v>
      </c>
      <c r="L50" s="96">
        <f t="shared" si="11"/>
        <v>10</v>
      </c>
      <c r="N50" s="129"/>
      <c r="O50" s="129"/>
      <c r="P50" s="129"/>
    </row>
    <row r="51" spans="1:16" ht="18" customHeight="1">
      <c r="A51" s="117" t="s">
        <v>21</v>
      </c>
      <c r="B51" s="92" t="s">
        <v>187</v>
      </c>
      <c r="C51" s="93" t="s">
        <v>144</v>
      </c>
      <c r="D51" s="122">
        <v>27711</v>
      </c>
      <c r="E51" s="123">
        <v>27273</v>
      </c>
      <c r="F51" s="124">
        <v>26410</v>
      </c>
      <c r="G51" s="90">
        <f t="shared" si="7"/>
        <v>1.6059839401605984</v>
      </c>
      <c r="H51" s="91">
        <f t="shared" si="8"/>
        <v>438</v>
      </c>
      <c r="I51" s="90">
        <f t="shared" si="9"/>
        <v>3.2677016281711389</v>
      </c>
      <c r="J51" s="94">
        <f t="shared" si="10"/>
        <v>863</v>
      </c>
      <c r="K51" s="87">
        <v>4039</v>
      </c>
      <c r="L51" s="96">
        <f t="shared" si="11"/>
        <v>11</v>
      </c>
      <c r="N51" s="129"/>
      <c r="O51" s="129"/>
      <c r="P51" s="129"/>
    </row>
    <row r="52" spans="1:16" ht="18" customHeight="1">
      <c r="A52" s="117" t="s">
        <v>48</v>
      </c>
      <c r="B52" s="92" t="s">
        <v>198</v>
      </c>
      <c r="C52" s="93" t="s">
        <v>170</v>
      </c>
      <c r="D52" s="122">
        <v>25453</v>
      </c>
      <c r="E52" s="123">
        <v>25529</v>
      </c>
      <c r="F52" s="124">
        <v>24619</v>
      </c>
      <c r="G52" s="90">
        <f t="shared" si="7"/>
        <v>-0.29770065415802094</v>
      </c>
      <c r="H52" s="91">
        <f t="shared" si="8"/>
        <v>-76</v>
      </c>
      <c r="I52" s="90">
        <f t="shared" si="9"/>
        <v>3.6963321012226373</v>
      </c>
      <c r="J52" s="94">
        <f t="shared" si="10"/>
        <v>910</v>
      </c>
      <c r="K52" s="87">
        <v>3990</v>
      </c>
      <c r="L52" s="96">
        <f t="shared" si="11"/>
        <v>12</v>
      </c>
      <c r="N52" s="129"/>
      <c r="O52" s="129"/>
      <c r="P52" s="129"/>
    </row>
    <row r="53" spans="1:16" ht="18" customHeight="1">
      <c r="A53" s="117" t="s">
        <v>25</v>
      </c>
      <c r="B53" s="92" t="s">
        <v>149</v>
      </c>
      <c r="C53" s="93" t="s">
        <v>124</v>
      </c>
      <c r="D53" s="122">
        <v>24984</v>
      </c>
      <c r="E53" s="123">
        <v>24926</v>
      </c>
      <c r="F53" s="124">
        <v>24027</v>
      </c>
      <c r="G53" s="90">
        <f t="shared" si="7"/>
        <v>0.23268875872581418</v>
      </c>
      <c r="H53" s="91">
        <f t="shared" si="8"/>
        <v>58</v>
      </c>
      <c r="I53" s="90">
        <f t="shared" si="9"/>
        <v>3.7416240063262336</v>
      </c>
      <c r="J53" s="94">
        <f t="shared" si="10"/>
        <v>899</v>
      </c>
      <c r="K53" s="95">
        <v>3379</v>
      </c>
      <c r="L53" s="96">
        <f t="shared" si="11"/>
        <v>13</v>
      </c>
      <c r="N53" s="129"/>
      <c r="O53" s="129"/>
      <c r="P53" s="129"/>
    </row>
    <row r="54" spans="1:16" ht="18" customHeight="1">
      <c r="A54" s="117" t="s">
        <v>37</v>
      </c>
      <c r="B54" s="92" t="s">
        <v>160</v>
      </c>
      <c r="C54" s="93" t="s">
        <v>161</v>
      </c>
      <c r="D54" s="122">
        <v>26105</v>
      </c>
      <c r="E54" s="123">
        <v>26400</v>
      </c>
      <c r="F54" s="124">
        <v>25323</v>
      </c>
      <c r="G54" s="90">
        <f t="shared" si="7"/>
        <v>-1.1174242424242493</v>
      </c>
      <c r="H54" s="91">
        <f t="shared" si="8"/>
        <v>-295</v>
      </c>
      <c r="I54" s="90">
        <f t="shared" si="9"/>
        <v>4.2530505864233987</v>
      </c>
      <c r="J54" s="94">
        <f t="shared" si="10"/>
        <v>1077</v>
      </c>
      <c r="K54" s="95">
        <v>3204</v>
      </c>
      <c r="L54" s="96">
        <f t="shared" si="11"/>
        <v>14</v>
      </c>
      <c r="N54" s="129"/>
      <c r="O54" s="129"/>
      <c r="P54" s="129"/>
    </row>
    <row r="55" spans="1:16" ht="18" customHeight="1">
      <c r="A55" s="117" t="s">
        <v>26</v>
      </c>
      <c r="B55" s="92" t="s">
        <v>150</v>
      </c>
      <c r="C55" s="93" t="s">
        <v>151</v>
      </c>
      <c r="D55" s="122">
        <v>25691</v>
      </c>
      <c r="E55" s="123">
        <v>25718</v>
      </c>
      <c r="F55" s="124">
        <v>24695</v>
      </c>
      <c r="G55" s="90">
        <f t="shared" si="7"/>
        <v>-0.10498483552375149</v>
      </c>
      <c r="H55" s="91">
        <f t="shared" si="8"/>
        <v>-27</v>
      </c>
      <c r="I55" s="90">
        <f t="shared" si="9"/>
        <v>4.1425389755011253</v>
      </c>
      <c r="J55" s="94">
        <f t="shared" si="10"/>
        <v>1023</v>
      </c>
      <c r="K55" s="95">
        <v>3162</v>
      </c>
      <c r="L55" s="96">
        <f t="shared" si="11"/>
        <v>15</v>
      </c>
      <c r="N55" s="129"/>
      <c r="O55" s="129"/>
      <c r="P55" s="129"/>
    </row>
    <row r="56" spans="1:16" ht="18" customHeight="1">
      <c r="A56" s="117" t="s">
        <v>43</v>
      </c>
      <c r="B56" s="92" t="s">
        <v>167</v>
      </c>
      <c r="C56" s="93" t="s">
        <v>183</v>
      </c>
      <c r="D56" s="122">
        <v>25152</v>
      </c>
      <c r="E56" s="123">
        <v>25656</v>
      </c>
      <c r="F56" s="124">
        <v>24231</v>
      </c>
      <c r="G56" s="90">
        <f t="shared" si="7"/>
        <v>-1.9644527595883972</v>
      </c>
      <c r="H56" s="91">
        <f t="shared" si="8"/>
        <v>-504</v>
      </c>
      <c r="I56" s="90">
        <f t="shared" si="9"/>
        <v>5.8808963724155063</v>
      </c>
      <c r="J56" s="94">
        <f t="shared" si="10"/>
        <v>1425</v>
      </c>
      <c r="K56" s="95">
        <v>3059</v>
      </c>
      <c r="L56" s="96">
        <f t="shared" si="11"/>
        <v>16</v>
      </c>
      <c r="N56" s="129"/>
      <c r="O56" s="129"/>
      <c r="P56" s="129"/>
    </row>
    <row r="57" spans="1:16" ht="18" customHeight="1">
      <c r="A57" s="117" t="s">
        <v>46</v>
      </c>
      <c r="B57" s="92" t="s">
        <v>172</v>
      </c>
      <c r="C57" s="93" t="s">
        <v>173</v>
      </c>
      <c r="D57" s="122">
        <v>24754</v>
      </c>
      <c r="E57" s="123">
        <v>24965</v>
      </c>
      <c r="F57" s="124">
        <v>24013</v>
      </c>
      <c r="G57" s="90">
        <f t="shared" si="7"/>
        <v>-0.84518325655918147</v>
      </c>
      <c r="H57" s="91">
        <f t="shared" si="8"/>
        <v>-211</v>
      </c>
      <c r="I57" s="90">
        <f t="shared" si="9"/>
        <v>3.9645192187565073</v>
      </c>
      <c r="J57" s="94">
        <f t="shared" si="10"/>
        <v>952</v>
      </c>
      <c r="K57" s="95">
        <v>2986</v>
      </c>
      <c r="L57" s="96">
        <f t="shared" si="11"/>
        <v>17</v>
      </c>
      <c r="N57" s="129"/>
      <c r="O57" s="129"/>
      <c r="P57" s="129"/>
    </row>
    <row r="58" spans="1:16" ht="18" customHeight="1">
      <c r="A58" s="117" t="s">
        <v>47</v>
      </c>
      <c r="B58" s="92" t="s">
        <v>197</v>
      </c>
      <c r="C58" s="93" t="s">
        <v>168</v>
      </c>
      <c r="D58" s="122">
        <v>25485</v>
      </c>
      <c r="E58" s="123">
        <v>26043</v>
      </c>
      <c r="F58" s="124">
        <v>24657</v>
      </c>
      <c r="G58" s="90">
        <f t="shared" si="7"/>
        <v>-2.1426102983527215</v>
      </c>
      <c r="H58" s="91">
        <f t="shared" si="8"/>
        <v>-558</v>
      </c>
      <c r="I58" s="90">
        <f t="shared" si="9"/>
        <v>5.6211217909721398</v>
      </c>
      <c r="J58" s="94">
        <f t="shared" si="10"/>
        <v>1386</v>
      </c>
      <c r="K58" s="87">
        <v>2859</v>
      </c>
      <c r="L58" s="96">
        <f t="shared" si="11"/>
        <v>18</v>
      </c>
      <c r="N58" s="129"/>
      <c r="O58" s="129"/>
      <c r="P58" s="129"/>
    </row>
    <row r="59" spans="1:16" ht="18" customHeight="1">
      <c r="A59" s="117" t="s">
        <v>32</v>
      </c>
      <c r="B59" s="92" t="s">
        <v>191</v>
      </c>
      <c r="C59" s="93" t="s">
        <v>156</v>
      </c>
      <c r="D59" s="122">
        <v>31022</v>
      </c>
      <c r="E59" s="123">
        <v>32891</v>
      </c>
      <c r="F59" s="124">
        <v>31753</v>
      </c>
      <c r="G59" s="90">
        <f t="shared" si="7"/>
        <v>-5.6824055212672135</v>
      </c>
      <c r="H59" s="91">
        <f t="shared" si="8"/>
        <v>-1869</v>
      </c>
      <c r="I59" s="90">
        <f t="shared" si="9"/>
        <v>3.5839133310238367</v>
      </c>
      <c r="J59" s="94">
        <f t="shared" si="10"/>
        <v>1138</v>
      </c>
      <c r="K59" s="87">
        <v>2844</v>
      </c>
      <c r="L59" s="96">
        <f t="shared" si="11"/>
        <v>19</v>
      </c>
      <c r="N59" s="129"/>
      <c r="O59" s="129"/>
      <c r="P59" s="129"/>
    </row>
    <row r="60" spans="1:16" ht="18" customHeight="1">
      <c r="A60" s="117" t="s">
        <v>22</v>
      </c>
      <c r="B60" s="92" t="s">
        <v>145</v>
      </c>
      <c r="C60" s="93" t="s">
        <v>146</v>
      </c>
      <c r="D60" s="122">
        <v>27030</v>
      </c>
      <c r="E60" s="123">
        <v>27006</v>
      </c>
      <c r="F60" s="124">
        <v>25416</v>
      </c>
      <c r="G60" s="90">
        <f t="shared" si="7"/>
        <v>8.8869140191064844E-2</v>
      </c>
      <c r="H60" s="91">
        <f t="shared" si="8"/>
        <v>24</v>
      </c>
      <c r="I60" s="90">
        <f t="shared" si="9"/>
        <v>6.2559017941454158</v>
      </c>
      <c r="J60" s="94">
        <f t="shared" si="10"/>
        <v>1590</v>
      </c>
      <c r="K60" s="95">
        <v>2538</v>
      </c>
      <c r="L60" s="96">
        <f t="shared" si="11"/>
        <v>20</v>
      </c>
      <c r="N60" s="129"/>
      <c r="O60" s="129"/>
      <c r="P60" s="129"/>
    </row>
    <row r="61" spans="1:16" ht="18" customHeight="1">
      <c r="A61" s="117" t="s">
        <v>40</v>
      </c>
      <c r="B61" s="92" t="s">
        <v>196</v>
      </c>
      <c r="C61" s="93" t="s">
        <v>163</v>
      </c>
      <c r="D61" s="122">
        <v>24285</v>
      </c>
      <c r="E61" s="123">
        <v>24170</v>
      </c>
      <c r="F61" s="124">
        <v>23517</v>
      </c>
      <c r="G61" s="90">
        <f t="shared" si="7"/>
        <v>0.47579644187007375</v>
      </c>
      <c r="H61" s="91">
        <f t="shared" si="8"/>
        <v>115</v>
      </c>
      <c r="I61" s="90">
        <f t="shared" si="9"/>
        <v>2.7767147170132205</v>
      </c>
      <c r="J61" s="94">
        <f t="shared" si="10"/>
        <v>653</v>
      </c>
      <c r="K61" s="87">
        <v>2439</v>
      </c>
      <c r="L61" s="96">
        <f t="shared" si="11"/>
        <v>21</v>
      </c>
      <c r="N61" s="129"/>
      <c r="O61" s="129"/>
      <c r="P61" s="129"/>
    </row>
    <row r="62" spans="1:16" ht="18" customHeight="1">
      <c r="A62" s="117" t="s">
        <v>45</v>
      </c>
      <c r="B62" s="92" t="s">
        <v>171</v>
      </c>
      <c r="C62" s="93" t="s">
        <v>184</v>
      </c>
      <c r="D62" s="122">
        <v>24588</v>
      </c>
      <c r="E62" s="123">
        <v>24824</v>
      </c>
      <c r="F62" s="124">
        <v>23792</v>
      </c>
      <c r="G62" s="90">
        <f t="shared" si="7"/>
        <v>-0.9506928778601349</v>
      </c>
      <c r="H62" s="91">
        <f t="shared" si="8"/>
        <v>-236</v>
      </c>
      <c r="I62" s="90">
        <f t="shared" si="9"/>
        <v>4.3375924680564992</v>
      </c>
      <c r="J62" s="94">
        <f t="shared" si="10"/>
        <v>1032</v>
      </c>
      <c r="K62" s="95">
        <v>2245</v>
      </c>
      <c r="L62" s="96">
        <f t="shared" si="11"/>
        <v>22</v>
      </c>
      <c r="N62" s="129"/>
      <c r="O62" s="129"/>
      <c r="P62" s="129"/>
    </row>
    <row r="63" spans="1:16" ht="18" customHeight="1">
      <c r="A63" s="117" t="s">
        <v>24</v>
      </c>
      <c r="B63" s="92" t="s">
        <v>147</v>
      </c>
      <c r="C63" s="93" t="s">
        <v>148</v>
      </c>
      <c r="D63" s="122">
        <v>26357</v>
      </c>
      <c r="E63" s="123">
        <v>26102</v>
      </c>
      <c r="F63" s="124">
        <v>25008</v>
      </c>
      <c r="G63" s="90">
        <f t="shared" si="7"/>
        <v>0.97693663320819724</v>
      </c>
      <c r="H63" s="91">
        <f t="shared" si="8"/>
        <v>255</v>
      </c>
      <c r="I63" s="90">
        <f t="shared" si="9"/>
        <v>4.3746001279590558</v>
      </c>
      <c r="J63" s="94">
        <f t="shared" si="10"/>
        <v>1094</v>
      </c>
      <c r="K63" s="95">
        <v>2200</v>
      </c>
      <c r="L63" s="96">
        <f t="shared" si="11"/>
        <v>23</v>
      </c>
      <c r="N63" s="129"/>
      <c r="O63" s="129"/>
      <c r="P63" s="129"/>
    </row>
    <row r="64" spans="1:16" ht="18" customHeight="1">
      <c r="A64" s="117" t="s">
        <v>36</v>
      </c>
      <c r="B64" s="92" t="s">
        <v>159</v>
      </c>
      <c r="C64" s="93" t="s">
        <v>125</v>
      </c>
      <c r="D64" s="122">
        <v>25822</v>
      </c>
      <c r="E64" s="123">
        <v>25884</v>
      </c>
      <c r="F64" s="124">
        <v>24431</v>
      </c>
      <c r="G64" s="90">
        <f t="shared" si="7"/>
        <v>-0.23953021171379874</v>
      </c>
      <c r="H64" s="91">
        <f t="shared" si="8"/>
        <v>-62</v>
      </c>
      <c r="I64" s="90">
        <f t="shared" si="9"/>
        <v>5.9473619581679031</v>
      </c>
      <c r="J64" s="94">
        <f t="shared" si="10"/>
        <v>1453</v>
      </c>
      <c r="K64" s="95">
        <v>2142</v>
      </c>
      <c r="L64" s="96">
        <f t="shared" si="11"/>
        <v>24</v>
      </c>
      <c r="N64" s="129"/>
      <c r="O64" s="129"/>
      <c r="P64" s="129"/>
    </row>
    <row r="65" spans="1:16" ht="18" customHeight="1">
      <c r="A65" s="117" t="s">
        <v>30</v>
      </c>
      <c r="B65" s="92" t="s">
        <v>190</v>
      </c>
      <c r="C65" s="93" t="s">
        <v>154</v>
      </c>
      <c r="D65" s="122">
        <v>32503</v>
      </c>
      <c r="E65" s="123">
        <v>30043</v>
      </c>
      <c r="F65" s="124">
        <v>29300</v>
      </c>
      <c r="G65" s="90">
        <f t="shared" si="7"/>
        <v>8.1882634889990982</v>
      </c>
      <c r="H65" s="91">
        <f t="shared" si="8"/>
        <v>2460</v>
      </c>
      <c r="I65" s="90">
        <f t="shared" si="9"/>
        <v>2.535836177474394</v>
      </c>
      <c r="J65" s="94">
        <f t="shared" si="10"/>
        <v>743</v>
      </c>
      <c r="K65" s="87">
        <v>2092</v>
      </c>
      <c r="L65" s="96">
        <f t="shared" si="11"/>
        <v>25</v>
      </c>
      <c r="N65" s="129"/>
      <c r="O65" s="129"/>
      <c r="P65" s="129"/>
    </row>
    <row r="66" spans="1:16" ht="18" customHeight="1">
      <c r="A66" s="117" t="s">
        <v>42</v>
      </c>
      <c r="B66" s="92" t="s">
        <v>166</v>
      </c>
      <c r="C66" s="93" t="s">
        <v>182</v>
      </c>
      <c r="D66" s="122">
        <v>23735</v>
      </c>
      <c r="E66" s="123">
        <v>24008</v>
      </c>
      <c r="F66" s="124">
        <v>22917</v>
      </c>
      <c r="G66" s="90">
        <f t="shared" si="7"/>
        <v>-1.1371209596801037</v>
      </c>
      <c r="H66" s="91">
        <f t="shared" si="8"/>
        <v>-273</v>
      </c>
      <c r="I66" s="90">
        <f t="shared" si="9"/>
        <v>4.7606580267923277</v>
      </c>
      <c r="J66" s="94">
        <f t="shared" si="10"/>
        <v>1091</v>
      </c>
      <c r="K66" s="95">
        <v>1961</v>
      </c>
      <c r="L66" s="96">
        <f t="shared" si="11"/>
        <v>26</v>
      </c>
      <c r="N66" s="129"/>
      <c r="O66" s="129"/>
      <c r="P66" s="129"/>
    </row>
    <row r="67" spans="1:16" ht="18" customHeight="1">
      <c r="A67" s="117" t="s">
        <v>41</v>
      </c>
      <c r="B67" s="92" t="s">
        <v>164</v>
      </c>
      <c r="C67" s="93" t="s">
        <v>165</v>
      </c>
      <c r="D67" s="122">
        <v>26865</v>
      </c>
      <c r="E67" s="123">
        <v>27139</v>
      </c>
      <c r="F67" s="124">
        <v>25880</v>
      </c>
      <c r="G67" s="90">
        <f t="shared" si="7"/>
        <v>-1.0096171561221894</v>
      </c>
      <c r="H67" s="91">
        <f t="shared" si="8"/>
        <v>-274</v>
      </c>
      <c r="I67" s="90">
        <f t="shared" si="9"/>
        <v>4.8647604327666301</v>
      </c>
      <c r="J67" s="94">
        <f t="shared" si="10"/>
        <v>1259</v>
      </c>
      <c r="K67" s="95">
        <v>1929</v>
      </c>
      <c r="L67" s="96">
        <f t="shared" si="11"/>
        <v>27</v>
      </c>
      <c r="N67" s="129"/>
      <c r="O67" s="129"/>
      <c r="P67" s="129"/>
    </row>
    <row r="68" spans="1:16" ht="18" customHeight="1">
      <c r="A68" s="117" t="s">
        <v>29</v>
      </c>
      <c r="B68" s="92" t="s">
        <v>153</v>
      </c>
      <c r="C68" s="93" t="s">
        <v>154</v>
      </c>
      <c r="D68" s="122">
        <v>30944</v>
      </c>
      <c r="E68" s="123">
        <v>31124</v>
      </c>
      <c r="F68" s="124">
        <v>28943</v>
      </c>
      <c r="G68" s="90">
        <f t="shared" si="7"/>
        <v>-0.5783318339545076</v>
      </c>
      <c r="H68" s="91">
        <f t="shared" si="8"/>
        <v>-180</v>
      </c>
      <c r="I68" s="90">
        <f t="shared" si="9"/>
        <v>7.5355008119407216</v>
      </c>
      <c r="J68" s="94">
        <f t="shared" si="10"/>
        <v>2181</v>
      </c>
      <c r="K68" s="95">
        <v>1897</v>
      </c>
      <c r="L68" s="96">
        <f t="shared" si="11"/>
        <v>28</v>
      </c>
      <c r="N68" s="129"/>
      <c r="O68" s="129"/>
      <c r="P68" s="129"/>
    </row>
    <row r="69" spans="1:16" ht="18" customHeight="1">
      <c r="A69" s="117" t="s">
        <v>39</v>
      </c>
      <c r="B69" s="92" t="s">
        <v>162</v>
      </c>
      <c r="C69" s="93" t="s">
        <v>163</v>
      </c>
      <c r="D69" s="122">
        <v>23715</v>
      </c>
      <c r="E69" s="123">
        <v>23801</v>
      </c>
      <c r="F69" s="124">
        <v>22468</v>
      </c>
      <c r="G69" s="90">
        <f t="shared" si="7"/>
        <v>-0.36132935590941884</v>
      </c>
      <c r="H69" s="91">
        <f t="shared" si="8"/>
        <v>-86</v>
      </c>
      <c r="I69" s="90">
        <f t="shared" si="9"/>
        <v>5.9328823215239339</v>
      </c>
      <c r="J69" s="94">
        <f t="shared" si="10"/>
        <v>1333</v>
      </c>
      <c r="K69" s="95">
        <v>1882</v>
      </c>
      <c r="L69" s="96">
        <f t="shared" si="11"/>
        <v>29</v>
      </c>
      <c r="N69" s="129"/>
      <c r="O69" s="129"/>
      <c r="P69" s="129"/>
    </row>
    <row r="70" spans="1:16" ht="18" customHeight="1" thickBot="1">
      <c r="A70" s="78" t="s">
        <v>28</v>
      </c>
      <c r="B70" s="173" t="s">
        <v>152</v>
      </c>
      <c r="C70" s="174" t="s">
        <v>180</v>
      </c>
      <c r="D70" s="79">
        <v>25008</v>
      </c>
      <c r="E70" s="80">
        <v>24570</v>
      </c>
      <c r="F70" s="81">
        <v>23655</v>
      </c>
      <c r="G70" s="178">
        <f t="shared" si="7"/>
        <v>1.7826617826617763</v>
      </c>
      <c r="H70" s="179">
        <f t="shared" si="8"/>
        <v>438</v>
      </c>
      <c r="I70" s="178">
        <f t="shared" si="9"/>
        <v>3.8681039949270684</v>
      </c>
      <c r="J70" s="180">
        <f t="shared" si="10"/>
        <v>915</v>
      </c>
      <c r="K70" s="108">
        <v>1836</v>
      </c>
      <c r="L70" s="97">
        <f t="shared" si="11"/>
        <v>30</v>
      </c>
      <c r="N70" s="129"/>
      <c r="O70" s="129"/>
      <c r="P70" s="129"/>
    </row>
    <row r="71" spans="1:16" s="65" customFormat="1" ht="22.5" customHeight="1">
      <c r="A71" s="125" t="s">
        <v>202</v>
      </c>
      <c r="B71" s="126"/>
      <c r="C71" s="127"/>
      <c r="D71" s="128"/>
      <c r="E71" s="128"/>
      <c r="F71" s="128"/>
      <c r="G71" s="127"/>
      <c r="H71" s="127"/>
      <c r="I71" s="127"/>
      <c r="J71" s="127"/>
      <c r="K71" s="127"/>
      <c r="L71" s="182"/>
      <c r="M71"/>
      <c r="N71" s="129"/>
      <c r="O71" s="129"/>
      <c r="P71" s="129"/>
    </row>
    <row r="72" spans="1:16" ht="18" customHeight="1">
      <c r="A72" s="117" t="s">
        <v>33</v>
      </c>
      <c r="B72" s="183" t="s">
        <v>157</v>
      </c>
      <c r="C72" s="184" t="s">
        <v>158</v>
      </c>
      <c r="D72" s="122">
        <v>3541</v>
      </c>
      <c r="E72" s="123">
        <v>3802</v>
      </c>
      <c r="F72" s="124">
        <v>3321</v>
      </c>
      <c r="G72" s="101">
        <f>IF(OR(D72=0,E72=0)," --- ",D72/E72*100-100)</f>
        <v>-6.8648079957916934</v>
      </c>
      <c r="H72" s="102">
        <f>IF(OR(D72=0,E72=0)," --- ",D72-E72)</f>
        <v>-261</v>
      </c>
      <c r="I72" s="101">
        <f>IF(OR(E72=0,F72=0)," --- ",E72/F72*100-100)</f>
        <v>14.483589280337242</v>
      </c>
      <c r="J72" s="189">
        <f>IF(OR(E72=0,F72=0)," --- ",E72-F72)</f>
        <v>481</v>
      </c>
      <c r="K72" s="185">
        <v>11450</v>
      </c>
      <c r="L72" s="186">
        <f>RANK(K72,K$10:K$39)</f>
        <v>1</v>
      </c>
      <c r="N72" s="129"/>
      <c r="O72" s="129"/>
      <c r="P72" s="129"/>
    </row>
    <row r="73" spans="1:16" ht="18" customHeight="1">
      <c r="A73" s="117" t="s">
        <v>35</v>
      </c>
      <c r="B73" s="92" t="s">
        <v>193</v>
      </c>
      <c r="C73" s="93" t="s">
        <v>158</v>
      </c>
      <c r="D73" s="122">
        <v>3528</v>
      </c>
      <c r="E73" s="123">
        <v>3791</v>
      </c>
      <c r="F73" s="124">
        <v>3218</v>
      </c>
      <c r="G73" s="90">
        <f t="shared" ref="G73:G101" si="12">IF(OR(D73=0,E73=0)," --- ",D73/E73*100-100)</f>
        <v>-6.9374835135848087</v>
      </c>
      <c r="H73" s="91">
        <f t="shared" ref="H73:H101" si="13">IF(OR(D73=0,E73=0)," --- ",D73-E73)</f>
        <v>-263</v>
      </c>
      <c r="I73" s="90">
        <f t="shared" ref="I73:I101" si="14">IF(OR(E73=0,F73=0)," --- ",E73/F73*100-100)</f>
        <v>17.806090739589806</v>
      </c>
      <c r="J73" s="94">
        <f t="shared" ref="J73:J101" si="15">IF(OR(E73=0,F73=0)," --- ",E73-F73)</f>
        <v>573</v>
      </c>
      <c r="K73" s="87">
        <v>11078</v>
      </c>
      <c r="L73" s="96">
        <f t="shared" ref="L73:L101" si="16">RANK(K73,K$10:K$39)</f>
        <v>2</v>
      </c>
      <c r="N73" s="129"/>
      <c r="O73" s="129"/>
      <c r="P73" s="129"/>
    </row>
    <row r="74" spans="1:16" ht="18" customHeight="1">
      <c r="A74" s="117" t="s">
        <v>31</v>
      </c>
      <c r="B74" s="92" t="s">
        <v>155</v>
      </c>
      <c r="C74" s="93" t="s">
        <v>156</v>
      </c>
      <c r="D74" s="122">
        <v>4807</v>
      </c>
      <c r="E74" s="123">
        <v>5100</v>
      </c>
      <c r="F74" s="124">
        <v>4528</v>
      </c>
      <c r="G74" s="90">
        <f t="shared" si="12"/>
        <v>-5.7450980392156907</v>
      </c>
      <c r="H74" s="91">
        <f t="shared" si="13"/>
        <v>-293</v>
      </c>
      <c r="I74" s="90">
        <f t="shared" si="14"/>
        <v>12.632508833922259</v>
      </c>
      <c r="J74" s="94">
        <f t="shared" si="15"/>
        <v>572</v>
      </c>
      <c r="K74" s="95">
        <v>6871</v>
      </c>
      <c r="L74" s="96">
        <f t="shared" si="16"/>
        <v>3</v>
      </c>
      <c r="N74" s="129"/>
      <c r="O74" s="129"/>
      <c r="P74" s="129"/>
    </row>
    <row r="75" spans="1:16" ht="18" customHeight="1">
      <c r="A75" s="117" t="s">
        <v>34</v>
      </c>
      <c r="B75" s="92" t="s">
        <v>192</v>
      </c>
      <c r="C75" s="93" t="s">
        <v>181</v>
      </c>
      <c r="D75" s="122">
        <v>3601</v>
      </c>
      <c r="E75" s="123">
        <v>3744</v>
      </c>
      <c r="F75" s="124">
        <v>3324</v>
      </c>
      <c r="G75" s="90">
        <f t="shared" si="12"/>
        <v>-3.8194444444444429</v>
      </c>
      <c r="H75" s="91">
        <f t="shared" si="13"/>
        <v>-143</v>
      </c>
      <c r="I75" s="90">
        <f t="shared" si="14"/>
        <v>12.63537906137185</v>
      </c>
      <c r="J75" s="94">
        <f t="shared" si="15"/>
        <v>420</v>
      </c>
      <c r="K75" s="87">
        <v>5575</v>
      </c>
      <c r="L75" s="96">
        <f t="shared" si="16"/>
        <v>4</v>
      </c>
      <c r="N75" s="129"/>
      <c r="O75" s="129"/>
      <c r="P75" s="129"/>
    </row>
    <row r="76" spans="1:16" ht="18" customHeight="1">
      <c r="A76" s="117" t="s">
        <v>27</v>
      </c>
      <c r="B76" s="92" t="s">
        <v>189</v>
      </c>
      <c r="C76" s="93" t="s">
        <v>151</v>
      </c>
      <c r="D76" s="122">
        <v>4568</v>
      </c>
      <c r="E76" s="123">
        <v>4821</v>
      </c>
      <c r="F76" s="124">
        <v>4147</v>
      </c>
      <c r="G76" s="90">
        <f t="shared" si="12"/>
        <v>-5.2478738850860793</v>
      </c>
      <c r="H76" s="91">
        <f t="shared" si="13"/>
        <v>-253</v>
      </c>
      <c r="I76" s="90">
        <f t="shared" si="14"/>
        <v>16.252712804436939</v>
      </c>
      <c r="J76" s="94">
        <f t="shared" si="15"/>
        <v>674</v>
      </c>
      <c r="K76" s="87">
        <v>5307</v>
      </c>
      <c r="L76" s="96">
        <f t="shared" si="16"/>
        <v>5</v>
      </c>
      <c r="N76" s="129"/>
      <c r="O76" s="129"/>
      <c r="P76" s="129"/>
    </row>
    <row r="77" spans="1:16" ht="18" customHeight="1">
      <c r="A77" s="117" t="s">
        <v>19</v>
      </c>
      <c r="B77" s="92" t="s">
        <v>185</v>
      </c>
      <c r="C77" s="93" t="s">
        <v>186</v>
      </c>
      <c r="D77" s="122">
        <v>4482</v>
      </c>
      <c r="E77" s="123">
        <v>4758</v>
      </c>
      <c r="F77" s="124">
        <v>4391</v>
      </c>
      <c r="G77" s="90">
        <f t="shared" si="12"/>
        <v>-5.8007566204287428</v>
      </c>
      <c r="H77" s="91">
        <f t="shared" si="13"/>
        <v>-276</v>
      </c>
      <c r="I77" s="90">
        <f t="shared" si="14"/>
        <v>8.3580050102482346</v>
      </c>
      <c r="J77" s="94">
        <f t="shared" si="15"/>
        <v>367</v>
      </c>
      <c r="K77" s="87">
        <v>5177</v>
      </c>
      <c r="L77" s="96">
        <f t="shared" si="16"/>
        <v>6</v>
      </c>
      <c r="N77" s="129"/>
      <c r="O77" s="129"/>
      <c r="P77" s="129"/>
    </row>
    <row r="78" spans="1:16" ht="18" customHeight="1">
      <c r="A78" s="117" t="s">
        <v>23</v>
      </c>
      <c r="B78" s="92" t="s">
        <v>188</v>
      </c>
      <c r="C78" s="93" t="s">
        <v>146</v>
      </c>
      <c r="D78" s="122">
        <v>4756</v>
      </c>
      <c r="E78" s="123">
        <v>4963</v>
      </c>
      <c r="F78" s="124">
        <v>4131</v>
      </c>
      <c r="G78" s="90">
        <f t="shared" si="12"/>
        <v>-4.1708643965343555</v>
      </c>
      <c r="H78" s="91">
        <f t="shared" si="13"/>
        <v>-207</v>
      </c>
      <c r="I78" s="90">
        <f t="shared" si="14"/>
        <v>20.140401839748236</v>
      </c>
      <c r="J78" s="94">
        <f t="shared" si="15"/>
        <v>832</v>
      </c>
      <c r="K78" s="87">
        <v>4744</v>
      </c>
      <c r="L78" s="96">
        <f t="shared" si="16"/>
        <v>7</v>
      </c>
      <c r="N78" s="129"/>
      <c r="O78" s="129"/>
      <c r="P78" s="129"/>
    </row>
    <row r="79" spans="1:16" ht="18" customHeight="1">
      <c r="A79" s="117" t="s">
        <v>38</v>
      </c>
      <c r="B79" s="92" t="s">
        <v>194</v>
      </c>
      <c r="C79" s="93" t="s">
        <v>195</v>
      </c>
      <c r="D79" s="122">
        <v>4364</v>
      </c>
      <c r="E79" s="123">
        <v>4795</v>
      </c>
      <c r="F79" s="124">
        <v>4174</v>
      </c>
      <c r="G79" s="90">
        <f t="shared" si="12"/>
        <v>-8.9885297184567321</v>
      </c>
      <c r="H79" s="91">
        <f t="shared" si="13"/>
        <v>-431</v>
      </c>
      <c r="I79" s="90">
        <f t="shared" si="14"/>
        <v>14.877815045519881</v>
      </c>
      <c r="J79" s="94">
        <f t="shared" si="15"/>
        <v>621</v>
      </c>
      <c r="K79" s="87">
        <v>4727</v>
      </c>
      <c r="L79" s="96">
        <f t="shared" si="16"/>
        <v>8</v>
      </c>
      <c r="N79" s="129"/>
      <c r="O79" s="129"/>
      <c r="P79" s="129"/>
    </row>
    <row r="80" spans="1:16" ht="18" customHeight="1">
      <c r="A80" s="117" t="s">
        <v>20</v>
      </c>
      <c r="B80" s="92" t="s">
        <v>143</v>
      </c>
      <c r="C80" s="93" t="s">
        <v>144</v>
      </c>
      <c r="D80" s="122">
        <v>4821</v>
      </c>
      <c r="E80" s="123">
        <v>5076</v>
      </c>
      <c r="F80" s="124">
        <v>4426</v>
      </c>
      <c r="G80" s="90">
        <f t="shared" si="12"/>
        <v>-5.0236406619385292</v>
      </c>
      <c r="H80" s="91">
        <f t="shared" si="13"/>
        <v>-255</v>
      </c>
      <c r="I80" s="90">
        <f t="shared" si="14"/>
        <v>14.685946678716675</v>
      </c>
      <c r="J80" s="94">
        <f t="shared" si="15"/>
        <v>650</v>
      </c>
      <c r="K80" s="95">
        <v>4477</v>
      </c>
      <c r="L80" s="96">
        <f t="shared" si="16"/>
        <v>9</v>
      </c>
      <c r="N80" s="129"/>
      <c r="O80" s="129"/>
      <c r="P80" s="129"/>
    </row>
    <row r="81" spans="1:16" ht="18" customHeight="1">
      <c r="A81" s="117" t="s">
        <v>44</v>
      </c>
      <c r="B81" s="92" t="s">
        <v>169</v>
      </c>
      <c r="C81" s="93" t="s">
        <v>170</v>
      </c>
      <c r="D81" s="122">
        <v>3215</v>
      </c>
      <c r="E81" s="123">
        <v>3407</v>
      </c>
      <c r="F81" s="124">
        <v>2982</v>
      </c>
      <c r="G81" s="90">
        <f t="shared" si="12"/>
        <v>-5.6354564132668088</v>
      </c>
      <c r="H81" s="91">
        <f t="shared" si="13"/>
        <v>-192</v>
      </c>
      <c r="I81" s="90">
        <f t="shared" si="14"/>
        <v>14.252179745137482</v>
      </c>
      <c r="J81" s="94">
        <f t="shared" si="15"/>
        <v>425</v>
      </c>
      <c r="K81" s="95">
        <v>4101</v>
      </c>
      <c r="L81" s="96">
        <f t="shared" si="16"/>
        <v>10</v>
      </c>
      <c r="N81" s="129"/>
      <c r="O81" s="129"/>
      <c r="P81" s="129"/>
    </row>
    <row r="82" spans="1:16" ht="18" customHeight="1">
      <c r="A82" s="117" t="s">
        <v>21</v>
      </c>
      <c r="B82" s="92" t="s">
        <v>187</v>
      </c>
      <c r="C82" s="93" t="s">
        <v>144</v>
      </c>
      <c r="D82" s="122">
        <v>4810</v>
      </c>
      <c r="E82" s="123">
        <v>5049</v>
      </c>
      <c r="F82" s="124">
        <v>4131</v>
      </c>
      <c r="G82" s="90">
        <f t="shared" si="12"/>
        <v>-4.7336106159635563</v>
      </c>
      <c r="H82" s="91">
        <f t="shared" si="13"/>
        <v>-239</v>
      </c>
      <c r="I82" s="90">
        <f t="shared" si="14"/>
        <v>22.222222222222229</v>
      </c>
      <c r="J82" s="94">
        <f t="shared" si="15"/>
        <v>918</v>
      </c>
      <c r="K82" s="87">
        <v>4039</v>
      </c>
      <c r="L82" s="96">
        <f t="shared" si="16"/>
        <v>11</v>
      </c>
      <c r="N82" s="129"/>
      <c r="O82" s="129"/>
      <c r="P82" s="129"/>
    </row>
    <row r="83" spans="1:16" ht="18" customHeight="1">
      <c r="A83" s="117" t="s">
        <v>48</v>
      </c>
      <c r="B83" s="92" t="s">
        <v>198</v>
      </c>
      <c r="C83" s="93" t="s">
        <v>170</v>
      </c>
      <c r="D83" s="122">
        <v>3215</v>
      </c>
      <c r="E83" s="123">
        <v>3407</v>
      </c>
      <c r="F83" s="124">
        <v>2899</v>
      </c>
      <c r="G83" s="90">
        <f t="shared" si="12"/>
        <v>-5.6354564132668088</v>
      </c>
      <c r="H83" s="91">
        <f t="shared" si="13"/>
        <v>-192</v>
      </c>
      <c r="I83" s="90">
        <f t="shared" si="14"/>
        <v>17.523283890996893</v>
      </c>
      <c r="J83" s="94">
        <f t="shared" si="15"/>
        <v>508</v>
      </c>
      <c r="K83" s="87">
        <v>3990</v>
      </c>
      <c r="L83" s="96">
        <f t="shared" si="16"/>
        <v>12</v>
      </c>
      <c r="N83" s="129"/>
      <c r="O83" s="129"/>
      <c r="P83" s="129"/>
    </row>
    <row r="84" spans="1:16" ht="18" customHeight="1">
      <c r="A84" s="117" t="s">
        <v>25</v>
      </c>
      <c r="B84" s="92" t="s">
        <v>149</v>
      </c>
      <c r="C84" s="93" t="s">
        <v>124</v>
      </c>
      <c r="D84" s="122">
        <v>4502</v>
      </c>
      <c r="E84" s="123">
        <v>4521</v>
      </c>
      <c r="F84" s="124">
        <v>4059</v>
      </c>
      <c r="G84" s="90">
        <f t="shared" si="12"/>
        <v>-0.42026100420261514</v>
      </c>
      <c r="H84" s="91">
        <f t="shared" si="13"/>
        <v>-19</v>
      </c>
      <c r="I84" s="90">
        <f t="shared" si="14"/>
        <v>11.382113821138205</v>
      </c>
      <c r="J84" s="94">
        <f t="shared" si="15"/>
        <v>462</v>
      </c>
      <c r="K84" s="95">
        <v>3379</v>
      </c>
      <c r="L84" s="96">
        <f t="shared" si="16"/>
        <v>13</v>
      </c>
      <c r="N84" s="129"/>
      <c r="O84" s="129"/>
      <c r="P84" s="129"/>
    </row>
    <row r="85" spans="1:16" ht="18" customHeight="1">
      <c r="A85" s="117" t="s">
        <v>37</v>
      </c>
      <c r="B85" s="92" t="s">
        <v>160</v>
      </c>
      <c r="C85" s="93" t="s">
        <v>161</v>
      </c>
      <c r="D85" s="122">
        <v>4321</v>
      </c>
      <c r="E85" s="123">
        <v>4749</v>
      </c>
      <c r="F85" s="124">
        <v>4265</v>
      </c>
      <c r="G85" s="90">
        <f t="shared" si="12"/>
        <v>-9.0124236681406558</v>
      </c>
      <c r="H85" s="91">
        <f t="shared" si="13"/>
        <v>-428</v>
      </c>
      <c r="I85" s="90">
        <f t="shared" si="14"/>
        <v>11.348182883939046</v>
      </c>
      <c r="J85" s="94">
        <f t="shared" si="15"/>
        <v>484</v>
      </c>
      <c r="K85" s="95">
        <v>3204</v>
      </c>
      <c r="L85" s="96">
        <f t="shared" si="16"/>
        <v>14</v>
      </c>
      <c r="N85" s="129"/>
      <c r="O85" s="129"/>
      <c r="P85" s="129"/>
    </row>
    <row r="86" spans="1:16" ht="18" customHeight="1">
      <c r="A86" s="117" t="s">
        <v>26</v>
      </c>
      <c r="B86" s="92" t="s">
        <v>150</v>
      </c>
      <c r="C86" s="93" t="s">
        <v>151</v>
      </c>
      <c r="D86" s="122">
        <v>4528</v>
      </c>
      <c r="E86" s="123">
        <v>4881</v>
      </c>
      <c r="F86" s="124">
        <v>4265</v>
      </c>
      <c r="G86" s="90">
        <f t="shared" si="12"/>
        <v>-7.2321245646383971</v>
      </c>
      <c r="H86" s="91">
        <f t="shared" si="13"/>
        <v>-353</v>
      </c>
      <c r="I86" s="90">
        <f t="shared" si="14"/>
        <v>14.443141852286061</v>
      </c>
      <c r="J86" s="94">
        <f t="shared" si="15"/>
        <v>616</v>
      </c>
      <c r="K86" s="95">
        <v>3162</v>
      </c>
      <c r="L86" s="96">
        <f t="shared" si="16"/>
        <v>15</v>
      </c>
      <c r="N86" s="129"/>
      <c r="O86" s="129"/>
      <c r="P86" s="129"/>
    </row>
    <row r="87" spans="1:16" ht="18" customHeight="1">
      <c r="A87" s="117" t="s">
        <v>43</v>
      </c>
      <c r="B87" s="92" t="s">
        <v>167</v>
      </c>
      <c r="C87" s="93" t="s">
        <v>183</v>
      </c>
      <c r="D87" s="122">
        <v>3328</v>
      </c>
      <c r="E87" s="123">
        <v>3471</v>
      </c>
      <c r="F87" s="124">
        <v>3028</v>
      </c>
      <c r="G87" s="90">
        <f t="shared" si="12"/>
        <v>-4.1198501872659108</v>
      </c>
      <c r="H87" s="91">
        <f t="shared" si="13"/>
        <v>-143</v>
      </c>
      <c r="I87" s="90">
        <f t="shared" si="14"/>
        <v>14.630118890356684</v>
      </c>
      <c r="J87" s="94">
        <f t="shared" si="15"/>
        <v>443</v>
      </c>
      <c r="K87" s="95">
        <v>3059</v>
      </c>
      <c r="L87" s="96">
        <f t="shared" si="16"/>
        <v>16</v>
      </c>
      <c r="N87" s="129"/>
      <c r="O87" s="129"/>
      <c r="P87" s="129"/>
    </row>
    <row r="88" spans="1:16" ht="18" customHeight="1">
      <c r="A88" s="117" t="s">
        <v>46</v>
      </c>
      <c r="B88" s="92" t="s">
        <v>172</v>
      </c>
      <c r="C88" s="93" t="s">
        <v>173</v>
      </c>
      <c r="D88" s="122">
        <v>3330</v>
      </c>
      <c r="E88" s="123">
        <v>3790</v>
      </c>
      <c r="F88" s="124">
        <v>3350</v>
      </c>
      <c r="G88" s="90">
        <f t="shared" si="12"/>
        <v>-12.137203166226911</v>
      </c>
      <c r="H88" s="91">
        <f t="shared" si="13"/>
        <v>-460</v>
      </c>
      <c r="I88" s="90">
        <f t="shared" si="14"/>
        <v>13.134328358208961</v>
      </c>
      <c r="J88" s="94">
        <f t="shared" si="15"/>
        <v>440</v>
      </c>
      <c r="K88" s="95">
        <v>2986</v>
      </c>
      <c r="L88" s="96">
        <f t="shared" si="16"/>
        <v>17</v>
      </c>
      <c r="N88" s="129"/>
      <c r="O88" s="129"/>
      <c r="P88" s="129"/>
    </row>
    <row r="89" spans="1:16" ht="18" customHeight="1">
      <c r="A89" s="117" t="s">
        <v>47</v>
      </c>
      <c r="B89" s="92" t="s">
        <v>197</v>
      </c>
      <c r="C89" s="93" t="s">
        <v>168</v>
      </c>
      <c r="D89" s="122">
        <v>3328</v>
      </c>
      <c r="E89" s="123">
        <v>3471</v>
      </c>
      <c r="F89" s="124">
        <v>3034</v>
      </c>
      <c r="G89" s="90">
        <f t="shared" si="12"/>
        <v>-4.1198501872659108</v>
      </c>
      <c r="H89" s="91">
        <f t="shared" si="13"/>
        <v>-143</v>
      </c>
      <c r="I89" s="90">
        <f t="shared" si="14"/>
        <v>14.403427818061971</v>
      </c>
      <c r="J89" s="94">
        <f t="shared" si="15"/>
        <v>437</v>
      </c>
      <c r="K89" s="87">
        <v>2859</v>
      </c>
      <c r="L89" s="96">
        <f t="shared" si="16"/>
        <v>18</v>
      </c>
      <c r="N89" s="129"/>
      <c r="O89" s="129"/>
      <c r="P89" s="129"/>
    </row>
    <row r="90" spans="1:16" ht="18" customHeight="1">
      <c r="A90" s="117" t="s">
        <v>32</v>
      </c>
      <c r="B90" s="92" t="s">
        <v>191</v>
      </c>
      <c r="C90" s="93" t="s">
        <v>156</v>
      </c>
      <c r="D90" s="122">
        <v>4777</v>
      </c>
      <c r="E90" s="123">
        <v>5203</v>
      </c>
      <c r="F90" s="124">
        <v>4770</v>
      </c>
      <c r="G90" s="90">
        <f t="shared" si="12"/>
        <v>-8.1875840861041667</v>
      </c>
      <c r="H90" s="91">
        <f t="shared" si="13"/>
        <v>-426</v>
      </c>
      <c r="I90" s="90">
        <f t="shared" si="14"/>
        <v>9.0775681341719121</v>
      </c>
      <c r="J90" s="94">
        <f t="shared" si="15"/>
        <v>433</v>
      </c>
      <c r="K90" s="87">
        <v>2844</v>
      </c>
      <c r="L90" s="96">
        <f t="shared" si="16"/>
        <v>19</v>
      </c>
      <c r="N90" s="129"/>
      <c r="O90" s="129"/>
      <c r="P90" s="129"/>
    </row>
    <row r="91" spans="1:16" ht="18" customHeight="1">
      <c r="A91" s="117" t="s">
        <v>22</v>
      </c>
      <c r="B91" s="92" t="s">
        <v>145</v>
      </c>
      <c r="C91" s="93" t="s">
        <v>146</v>
      </c>
      <c r="D91" s="122">
        <v>4765</v>
      </c>
      <c r="E91" s="123">
        <v>4977</v>
      </c>
      <c r="F91" s="124">
        <v>4071</v>
      </c>
      <c r="G91" s="90">
        <f t="shared" si="12"/>
        <v>-4.2595941330118592</v>
      </c>
      <c r="H91" s="91">
        <f t="shared" si="13"/>
        <v>-212</v>
      </c>
      <c r="I91" s="90">
        <f t="shared" si="14"/>
        <v>22.254974207811358</v>
      </c>
      <c r="J91" s="94">
        <f t="shared" si="15"/>
        <v>906</v>
      </c>
      <c r="K91" s="95">
        <v>2538</v>
      </c>
      <c r="L91" s="96">
        <f t="shared" si="16"/>
        <v>20</v>
      </c>
      <c r="N91" s="129"/>
      <c r="O91" s="129"/>
      <c r="P91" s="129"/>
    </row>
    <row r="92" spans="1:16" ht="18" customHeight="1">
      <c r="A92" s="117" t="s">
        <v>40</v>
      </c>
      <c r="B92" s="92" t="s">
        <v>196</v>
      </c>
      <c r="C92" s="93" t="s">
        <v>163</v>
      </c>
      <c r="D92" s="122">
        <v>3794</v>
      </c>
      <c r="E92" s="123">
        <v>3938</v>
      </c>
      <c r="F92" s="124">
        <v>3444</v>
      </c>
      <c r="G92" s="90">
        <f t="shared" si="12"/>
        <v>-3.6566785170137166</v>
      </c>
      <c r="H92" s="91">
        <f t="shared" si="13"/>
        <v>-144</v>
      </c>
      <c r="I92" s="90">
        <f t="shared" si="14"/>
        <v>14.343786295005813</v>
      </c>
      <c r="J92" s="94">
        <f t="shared" si="15"/>
        <v>494</v>
      </c>
      <c r="K92" s="87">
        <v>2439</v>
      </c>
      <c r="L92" s="96">
        <f t="shared" si="16"/>
        <v>21</v>
      </c>
      <c r="N92" s="129"/>
      <c r="O92" s="129"/>
      <c r="P92" s="129"/>
    </row>
    <row r="93" spans="1:16" ht="18" customHeight="1">
      <c r="A93" s="117" t="s">
        <v>45</v>
      </c>
      <c r="B93" s="92" t="s">
        <v>171</v>
      </c>
      <c r="C93" s="93" t="s">
        <v>184</v>
      </c>
      <c r="D93" s="122">
        <v>3385</v>
      </c>
      <c r="E93" s="123">
        <v>3542</v>
      </c>
      <c r="F93" s="124">
        <v>3037</v>
      </c>
      <c r="G93" s="90">
        <f t="shared" si="12"/>
        <v>-4.4325239977413844</v>
      </c>
      <c r="H93" s="91">
        <f t="shared" si="13"/>
        <v>-157</v>
      </c>
      <c r="I93" s="90">
        <f t="shared" si="14"/>
        <v>16.628251564043467</v>
      </c>
      <c r="J93" s="94">
        <f t="shared" si="15"/>
        <v>505</v>
      </c>
      <c r="K93" s="95">
        <v>2245</v>
      </c>
      <c r="L93" s="96">
        <f t="shared" si="16"/>
        <v>22</v>
      </c>
      <c r="N93" s="129"/>
      <c r="O93" s="129"/>
      <c r="P93" s="129"/>
    </row>
    <row r="94" spans="1:16" ht="18" customHeight="1">
      <c r="A94" s="117" t="s">
        <v>24</v>
      </c>
      <c r="B94" s="92" t="s">
        <v>147</v>
      </c>
      <c r="C94" s="93" t="s">
        <v>148</v>
      </c>
      <c r="D94" s="122">
        <v>4325</v>
      </c>
      <c r="E94" s="123">
        <v>4678</v>
      </c>
      <c r="F94" s="124">
        <v>4076</v>
      </c>
      <c r="G94" s="90">
        <f t="shared" si="12"/>
        <v>-7.5459598118854103</v>
      </c>
      <c r="H94" s="91">
        <f t="shared" si="13"/>
        <v>-353</v>
      </c>
      <c r="I94" s="90">
        <f t="shared" si="14"/>
        <v>14.769381746810595</v>
      </c>
      <c r="J94" s="94">
        <f t="shared" si="15"/>
        <v>602</v>
      </c>
      <c r="K94" s="95">
        <v>2200</v>
      </c>
      <c r="L94" s="96">
        <f t="shared" si="16"/>
        <v>23</v>
      </c>
      <c r="N94" s="129"/>
      <c r="O94" s="129"/>
      <c r="P94" s="129"/>
    </row>
    <row r="95" spans="1:16" ht="18" customHeight="1">
      <c r="A95" s="117" t="s">
        <v>36</v>
      </c>
      <c r="B95" s="92" t="s">
        <v>159</v>
      </c>
      <c r="C95" s="93" t="s">
        <v>125</v>
      </c>
      <c r="D95" s="122">
        <v>3804</v>
      </c>
      <c r="E95" s="123">
        <v>4188</v>
      </c>
      <c r="F95" s="124">
        <v>3652</v>
      </c>
      <c r="G95" s="90">
        <f t="shared" si="12"/>
        <v>-9.1690544412607551</v>
      </c>
      <c r="H95" s="91">
        <f t="shared" si="13"/>
        <v>-384</v>
      </c>
      <c r="I95" s="90">
        <f t="shared" si="14"/>
        <v>14.676889375684567</v>
      </c>
      <c r="J95" s="94">
        <f t="shared" si="15"/>
        <v>536</v>
      </c>
      <c r="K95" s="95">
        <v>2142</v>
      </c>
      <c r="L95" s="96">
        <f t="shared" si="16"/>
        <v>24</v>
      </c>
      <c r="N95" s="129"/>
      <c r="O95" s="129"/>
      <c r="P95" s="129"/>
    </row>
    <row r="96" spans="1:16" ht="18" customHeight="1">
      <c r="A96" s="117" t="s">
        <v>30</v>
      </c>
      <c r="B96" s="92" t="s">
        <v>190</v>
      </c>
      <c r="C96" s="93" t="s">
        <v>154</v>
      </c>
      <c r="D96" s="122">
        <v>5332</v>
      </c>
      <c r="E96" s="123">
        <v>5630</v>
      </c>
      <c r="F96" s="124">
        <v>4740</v>
      </c>
      <c r="G96" s="90">
        <f t="shared" si="12"/>
        <v>-5.2930728241563116</v>
      </c>
      <c r="H96" s="91">
        <f t="shared" si="13"/>
        <v>-298</v>
      </c>
      <c r="I96" s="90">
        <f t="shared" si="14"/>
        <v>18.776371308016877</v>
      </c>
      <c r="J96" s="94">
        <f t="shared" si="15"/>
        <v>890</v>
      </c>
      <c r="K96" s="87">
        <v>2092</v>
      </c>
      <c r="L96" s="96">
        <f t="shared" si="16"/>
        <v>25</v>
      </c>
      <c r="N96" s="129"/>
      <c r="O96" s="129"/>
      <c r="P96" s="129"/>
    </row>
    <row r="97" spans="1:16" ht="18" customHeight="1">
      <c r="A97" s="117" t="s">
        <v>42</v>
      </c>
      <c r="B97" s="92" t="s">
        <v>166</v>
      </c>
      <c r="C97" s="93" t="s">
        <v>182</v>
      </c>
      <c r="D97" s="122">
        <v>3875</v>
      </c>
      <c r="E97" s="123">
        <v>3987</v>
      </c>
      <c r="F97" s="124">
        <v>3460</v>
      </c>
      <c r="G97" s="90">
        <f t="shared" si="12"/>
        <v>-2.8091296714321601</v>
      </c>
      <c r="H97" s="91">
        <f t="shared" si="13"/>
        <v>-112</v>
      </c>
      <c r="I97" s="90">
        <f t="shared" si="14"/>
        <v>15.23121387283237</v>
      </c>
      <c r="J97" s="94">
        <f t="shared" si="15"/>
        <v>527</v>
      </c>
      <c r="K97" s="95">
        <v>1961</v>
      </c>
      <c r="L97" s="96">
        <f t="shared" si="16"/>
        <v>26</v>
      </c>
      <c r="N97" s="129"/>
      <c r="O97" s="129"/>
      <c r="P97" s="129"/>
    </row>
    <row r="98" spans="1:16" ht="18" customHeight="1">
      <c r="A98" s="117" t="s">
        <v>41</v>
      </c>
      <c r="B98" s="92" t="s">
        <v>164</v>
      </c>
      <c r="C98" s="93" t="s">
        <v>165</v>
      </c>
      <c r="D98" s="122">
        <v>3713</v>
      </c>
      <c r="E98" s="123">
        <v>3971</v>
      </c>
      <c r="F98" s="124">
        <v>3494</v>
      </c>
      <c r="G98" s="90">
        <f t="shared" si="12"/>
        <v>-6.497104004029211</v>
      </c>
      <c r="H98" s="91">
        <f t="shared" si="13"/>
        <v>-258</v>
      </c>
      <c r="I98" s="90">
        <f t="shared" si="14"/>
        <v>13.651974813966802</v>
      </c>
      <c r="J98" s="94">
        <f t="shared" si="15"/>
        <v>477</v>
      </c>
      <c r="K98" s="95">
        <v>1929</v>
      </c>
      <c r="L98" s="96">
        <f t="shared" si="16"/>
        <v>27</v>
      </c>
      <c r="N98" s="129"/>
      <c r="O98" s="129"/>
      <c r="P98" s="129"/>
    </row>
    <row r="99" spans="1:16" ht="18" customHeight="1">
      <c r="A99" s="117" t="s">
        <v>29</v>
      </c>
      <c r="B99" s="92" t="s">
        <v>153</v>
      </c>
      <c r="C99" s="93" t="s">
        <v>154</v>
      </c>
      <c r="D99" s="122">
        <v>5332</v>
      </c>
      <c r="E99" s="123">
        <v>5652</v>
      </c>
      <c r="F99" s="124">
        <v>5015</v>
      </c>
      <c r="G99" s="90">
        <f t="shared" si="12"/>
        <v>-5.6617126680821031</v>
      </c>
      <c r="H99" s="91">
        <f t="shared" si="13"/>
        <v>-320</v>
      </c>
      <c r="I99" s="90">
        <f t="shared" si="14"/>
        <v>12.70189431704884</v>
      </c>
      <c r="J99" s="94">
        <f t="shared" si="15"/>
        <v>637</v>
      </c>
      <c r="K99" s="95">
        <v>1897</v>
      </c>
      <c r="L99" s="96">
        <f t="shared" si="16"/>
        <v>28</v>
      </c>
      <c r="N99" s="129"/>
      <c r="O99" s="129"/>
      <c r="P99" s="129"/>
    </row>
    <row r="100" spans="1:16" ht="18" customHeight="1">
      <c r="A100" s="117" t="s">
        <v>39</v>
      </c>
      <c r="B100" s="92" t="s">
        <v>162</v>
      </c>
      <c r="C100" s="93" t="s">
        <v>163</v>
      </c>
      <c r="D100" s="122">
        <v>3686</v>
      </c>
      <c r="E100" s="123">
        <v>3831</v>
      </c>
      <c r="F100" s="124">
        <v>3378</v>
      </c>
      <c r="G100" s="90">
        <f t="shared" si="12"/>
        <v>-3.7849125554685514</v>
      </c>
      <c r="H100" s="91">
        <f t="shared" si="13"/>
        <v>-145</v>
      </c>
      <c r="I100" s="90">
        <f t="shared" si="14"/>
        <v>13.410301953818831</v>
      </c>
      <c r="J100" s="94">
        <f t="shared" si="15"/>
        <v>453</v>
      </c>
      <c r="K100" s="95">
        <v>1882</v>
      </c>
      <c r="L100" s="96">
        <f t="shared" si="16"/>
        <v>29</v>
      </c>
      <c r="N100" s="129"/>
      <c r="O100" s="129"/>
      <c r="P100" s="129"/>
    </row>
    <row r="101" spans="1:16" ht="18" customHeight="1" thickBot="1">
      <c r="A101" s="78" t="s">
        <v>28</v>
      </c>
      <c r="B101" s="173" t="s">
        <v>152</v>
      </c>
      <c r="C101" s="174" t="s">
        <v>180</v>
      </c>
      <c r="D101" s="79">
        <v>4384</v>
      </c>
      <c r="E101" s="80">
        <v>4611</v>
      </c>
      <c r="F101" s="81">
        <v>4003</v>
      </c>
      <c r="G101" s="178">
        <f t="shared" si="12"/>
        <v>-4.9230101930166938</v>
      </c>
      <c r="H101" s="179">
        <f t="shared" si="13"/>
        <v>-227</v>
      </c>
      <c r="I101" s="178">
        <f t="shared" si="14"/>
        <v>15.188608543592295</v>
      </c>
      <c r="J101" s="180">
        <f t="shared" si="15"/>
        <v>608</v>
      </c>
      <c r="K101" s="108">
        <v>1836</v>
      </c>
      <c r="L101" s="97">
        <f t="shared" si="16"/>
        <v>30</v>
      </c>
      <c r="N101" s="129"/>
      <c r="O101" s="129"/>
      <c r="P101" s="129"/>
    </row>
    <row r="102" spans="1:16" ht="15">
      <c r="A102" s="67" t="s">
        <v>204</v>
      </c>
    </row>
    <row r="103" spans="1:16" ht="3" customHeight="1">
      <c r="E103" s="129"/>
      <c r="F103" s="129"/>
    </row>
    <row r="104" spans="1:16">
      <c r="L104" s="130" t="s">
        <v>357</v>
      </c>
    </row>
    <row r="144" ht="3.75" customHeight="1"/>
    <row r="145" spans="12:12">
      <c r="L145" s="130" t="s">
        <v>359</v>
      </c>
    </row>
    <row r="185" spans="12:12" ht="3.75" customHeight="1"/>
    <row r="186" spans="12:12">
      <c r="L186" s="130" t="s">
        <v>358</v>
      </c>
    </row>
  </sheetData>
  <mergeCells count="8">
    <mergeCell ref="A2:L2"/>
    <mergeCell ref="D7:F7"/>
    <mergeCell ref="G7:H7"/>
    <mergeCell ref="I7:J7"/>
    <mergeCell ref="K7:L8"/>
    <mergeCell ref="A7:A8"/>
    <mergeCell ref="B7:B8"/>
    <mergeCell ref="C7:C8"/>
  </mergeCells>
  <printOptions horizontalCentered="1"/>
  <pageMargins left="0.19685039370078741" right="0.19685039370078741" top="0.78740157480314965" bottom="0.39370078740157483" header="0.51181102362204722" footer="0.51181102362204722"/>
  <pageSetup paperSize="9" scale="50" orientation="portrait" horizontalDpi="4294967293" verticalDpi="0" r:id="rId1"/>
  <headerFooter alignWithMargins="0"/>
  <rowBreaks count="2" manualBreakCount="2">
    <brk id="70" max="11" man="1"/>
    <brk id="103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3" t="s">
        <v>229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71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11.5</v>
      </c>
      <c r="C9" s="50">
        <v>10.724528301886792</v>
      </c>
      <c r="D9" s="50">
        <v>11.08</v>
      </c>
      <c r="E9" s="50">
        <v>10.029999999999999</v>
      </c>
      <c r="F9" s="50">
        <v>8.8260000000000005</v>
      </c>
      <c r="G9" s="50">
        <v>11.14</v>
      </c>
      <c r="H9" s="50">
        <v>11.3532294705605</v>
      </c>
      <c r="I9" s="50">
        <v>10.89</v>
      </c>
      <c r="J9" s="50">
        <v>10.6</v>
      </c>
      <c r="K9" s="50">
        <v>10.789</v>
      </c>
      <c r="L9" s="50">
        <v>10.739888547271331</v>
      </c>
      <c r="M9" s="50">
        <v>11.21</v>
      </c>
      <c r="N9" s="50">
        <v>11.2</v>
      </c>
      <c r="O9" s="131">
        <v>11.08</v>
      </c>
      <c r="P9" s="63">
        <f t="shared" ref="P9:P12" si="0">SUM(B9:O9)/COUNTIF(B9:O9,"&gt;0")</f>
        <v>10.797331879979902</v>
      </c>
    </row>
    <row r="10" spans="1:33" s="34" customFormat="1" ht="30" customHeight="1">
      <c r="A10" s="33" t="s">
        <v>17</v>
      </c>
      <c r="B10" s="74">
        <v>18</v>
      </c>
      <c r="C10" s="51">
        <v>38.78</v>
      </c>
      <c r="D10" s="51">
        <v>40.264100000000006</v>
      </c>
      <c r="E10" s="51">
        <v>42</v>
      </c>
      <c r="F10" s="51">
        <v>46.9</v>
      </c>
      <c r="G10" s="51">
        <v>32.07</v>
      </c>
      <c r="H10" s="51">
        <v>46.992266999999998</v>
      </c>
      <c r="I10" s="51">
        <v>37.590000000000003</v>
      </c>
      <c r="J10" s="51">
        <v>37</v>
      </c>
      <c r="K10" s="51">
        <v>34.81</v>
      </c>
      <c r="L10" s="51">
        <v>41.4</v>
      </c>
      <c r="M10" s="51">
        <v>36</v>
      </c>
      <c r="N10" s="51">
        <v>50</v>
      </c>
      <c r="O10" s="132">
        <v>39.770000000000003</v>
      </c>
      <c r="P10" s="56">
        <f t="shared" si="0"/>
        <v>38.684026214285716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27009</v>
      </c>
      <c r="C13" s="38">
        <f t="shared" ref="C13:O14" si="1">IF(C9=0," --- ",ROUND(12*(1/C9*C11),))</f>
        <v>29005</v>
      </c>
      <c r="D13" s="38">
        <f t="shared" si="1"/>
        <v>26190</v>
      </c>
      <c r="E13" s="38">
        <f t="shared" si="1"/>
        <v>30449</v>
      </c>
      <c r="F13" s="38">
        <f t="shared" si="1"/>
        <v>33039</v>
      </c>
      <c r="G13" s="38">
        <f t="shared" si="1"/>
        <v>26014</v>
      </c>
      <c r="H13" s="38">
        <f t="shared" si="1"/>
        <v>26329</v>
      </c>
      <c r="I13" s="38">
        <f t="shared" si="1"/>
        <v>26860</v>
      </c>
      <c r="J13" s="38">
        <f t="shared" si="1"/>
        <v>27803</v>
      </c>
      <c r="K13" s="38">
        <f>IF(K9=0," --- ",ROUND(12*(1/K9*K11)+Q38,))</f>
        <v>27651</v>
      </c>
      <c r="L13" s="38">
        <f t="shared" si="1"/>
        <v>27876</v>
      </c>
      <c r="M13" s="38">
        <f t="shared" si="1"/>
        <v>26531</v>
      </c>
      <c r="N13" s="38">
        <f t="shared" si="1"/>
        <v>25085</v>
      </c>
      <c r="O13" s="135">
        <f t="shared" si="1"/>
        <v>28114</v>
      </c>
      <c r="P13" s="136">
        <f>ROUND(SUM(B13:O13)/COUNTIF(B13:O13,"&gt;0"),)</f>
        <v>27711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10215</v>
      </c>
      <c r="C14" s="77">
        <f t="shared" si="1"/>
        <v>4530</v>
      </c>
      <c r="D14" s="77">
        <f t="shared" si="1"/>
        <v>4210</v>
      </c>
      <c r="E14" s="77">
        <f t="shared" si="1"/>
        <v>3934</v>
      </c>
      <c r="F14" s="77">
        <f t="shared" si="1"/>
        <v>3557</v>
      </c>
      <c r="G14" s="77">
        <f t="shared" si="1"/>
        <v>4900</v>
      </c>
      <c r="H14" s="77">
        <f t="shared" si="1"/>
        <v>4127</v>
      </c>
      <c r="I14" s="77">
        <f t="shared" si="1"/>
        <v>4658</v>
      </c>
      <c r="J14" s="77">
        <f t="shared" si="1"/>
        <v>4978</v>
      </c>
      <c r="K14" s="77">
        <f t="shared" si="1"/>
        <v>4802</v>
      </c>
      <c r="L14" s="77">
        <f t="shared" si="1"/>
        <v>4477</v>
      </c>
      <c r="M14" s="77">
        <f t="shared" si="1"/>
        <v>4989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4810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37224</v>
      </c>
      <c r="C15" s="77">
        <f t="shared" ref="C15:P15" si="2">IF(C9=0," --- ",C13+C14)</f>
        <v>33535</v>
      </c>
      <c r="D15" s="77">
        <f t="shared" si="2"/>
        <v>30400</v>
      </c>
      <c r="E15" s="77">
        <f t="shared" si="2"/>
        <v>34383</v>
      </c>
      <c r="F15" s="77">
        <f t="shared" si="2"/>
        <v>36596</v>
      </c>
      <c r="G15" s="77">
        <f t="shared" si="2"/>
        <v>30914</v>
      </c>
      <c r="H15" s="77">
        <f t="shared" si="2"/>
        <v>30456</v>
      </c>
      <c r="I15" s="77">
        <f t="shared" si="2"/>
        <v>31518</v>
      </c>
      <c r="J15" s="77">
        <f t="shared" si="2"/>
        <v>32781</v>
      </c>
      <c r="K15" s="77">
        <f t="shared" si="2"/>
        <v>32453</v>
      </c>
      <c r="L15" s="77">
        <f t="shared" si="2"/>
        <v>32353</v>
      </c>
      <c r="M15" s="77">
        <f t="shared" si="2"/>
        <v>31520</v>
      </c>
      <c r="N15" s="77">
        <f t="shared" si="2"/>
        <v>28691</v>
      </c>
      <c r="O15" s="138">
        <f t="shared" si="2"/>
        <v>32467</v>
      </c>
      <c r="P15" s="136">
        <f t="shared" si="2"/>
        <v>32521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11.5</v>
      </c>
      <c r="C17" s="50">
        <v>11.383177570093457</v>
      </c>
      <c r="D17" s="50">
        <v>11.08</v>
      </c>
      <c r="E17" s="50">
        <v>10.029999999999999</v>
      </c>
      <c r="F17" s="50">
        <v>11.7</v>
      </c>
      <c r="G17" s="50">
        <v>11.14</v>
      </c>
      <c r="H17" s="50">
        <v>10.837036719118837</v>
      </c>
      <c r="I17" s="50">
        <v>11.22</v>
      </c>
      <c r="J17" s="50">
        <v>10.6</v>
      </c>
      <c r="K17" s="50">
        <v>10.789</v>
      </c>
      <c r="L17" s="50">
        <v>11.183845119139123</v>
      </c>
      <c r="M17" s="50">
        <v>11.21</v>
      </c>
      <c r="N17" s="50">
        <v>11.17</v>
      </c>
      <c r="O17" s="131">
        <v>11.08</v>
      </c>
      <c r="P17" s="143">
        <f t="shared" ref="P17:P20" si="3">SUM(B17:O17)/COUNTIF(B17:O17,"&gt;0")</f>
        <v>11.065932814882244</v>
      </c>
      <c r="R17" s="144"/>
      <c r="S17" s="144"/>
    </row>
    <row r="18" spans="1:23" s="34" customFormat="1" ht="30" customHeight="1">
      <c r="A18" s="33" t="s">
        <v>17</v>
      </c>
      <c r="B18" s="145">
        <v>18</v>
      </c>
      <c r="C18" s="51">
        <v>40.830600000000004</v>
      </c>
      <c r="D18" s="51">
        <v>40.264100000000006</v>
      </c>
      <c r="E18" s="51">
        <v>42</v>
      </c>
      <c r="F18" s="51">
        <v>46.69</v>
      </c>
      <c r="G18" s="51">
        <v>32.07</v>
      </c>
      <c r="H18" s="51">
        <v>46.992266999999998</v>
      </c>
      <c r="I18" s="51">
        <v>37.590000000000003</v>
      </c>
      <c r="J18" s="51">
        <v>37</v>
      </c>
      <c r="K18" s="51">
        <v>34.81</v>
      </c>
      <c r="L18" s="51">
        <v>40.590000000000003</v>
      </c>
      <c r="M18" s="51">
        <v>36</v>
      </c>
      <c r="N18" s="51">
        <v>41</v>
      </c>
      <c r="O18" s="132">
        <v>39.770000000000003</v>
      </c>
      <c r="P18" s="146">
        <f t="shared" si="3"/>
        <v>38.114783357142855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25115.428571428572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27009</v>
      </c>
      <c r="C21" s="38">
        <f t="shared" ref="C21:O22" si="4">IF(C17=0," --- ",ROUND(12*(1/C17*C19),))</f>
        <v>28064</v>
      </c>
      <c r="D21" s="38">
        <f t="shared" si="4"/>
        <v>26190</v>
      </c>
      <c r="E21" s="38">
        <f t="shared" si="4"/>
        <v>30568</v>
      </c>
      <c r="F21" s="38">
        <f t="shared" si="4"/>
        <v>25026</v>
      </c>
      <c r="G21" s="38">
        <f t="shared" si="4"/>
        <v>25924</v>
      </c>
      <c r="H21" s="38">
        <f t="shared" si="4"/>
        <v>28203</v>
      </c>
      <c r="I21" s="38">
        <f t="shared" si="4"/>
        <v>26738</v>
      </c>
      <c r="J21" s="38">
        <f t="shared" si="4"/>
        <v>28146</v>
      </c>
      <c r="K21" s="38">
        <f t="shared" si="4"/>
        <v>27816</v>
      </c>
      <c r="L21" s="38">
        <f t="shared" si="4"/>
        <v>27024</v>
      </c>
      <c r="M21" s="38">
        <f t="shared" si="4"/>
        <v>27495</v>
      </c>
      <c r="N21" s="38">
        <f t="shared" si="4"/>
        <v>25461</v>
      </c>
      <c r="O21" s="135">
        <f t="shared" si="4"/>
        <v>28160</v>
      </c>
      <c r="P21" s="136">
        <f>ROUND(SUM(B21:O21)/COUNTIF(B21:O21,"&gt;0"),)</f>
        <v>27273</v>
      </c>
    </row>
    <row r="22" spans="1:23" s="82" customFormat="1" ht="30" customHeight="1" thickBot="1">
      <c r="A22" s="37" t="s">
        <v>209</v>
      </c>
      <c r="B22" s="77">
        <f>IF(B18=0," --- ",ROUND(12*(1/B18*B20),))</f>
        <v>11429</v>
      </c>
      <c r="C22" s="77">
        <f t="shared" si="4"/>
        <v>4581</v>
      </c>
      <c r="D22" s="77">
        <f t="shared" si="4"/>
        <v>4479</v>
      </c>
      <c r="E22" s="77">
        <f t="shared" si="4"/>
        <v>4371</v>
      </c>
      <c r="F22" s="77">
        <f t="shared" si="4"/>
        <v>3650</v>
      </c>
      <c r="G22" s="77">
        <f t="shared" si="4"/>
        <v>5399</v>
      </c>
      <c r="H22" s="77">
        <f t="shared" si="4"/>
        <v>4114</v>
      </c>
      <c r="I22" s="77">
        <f t="shared" si="4"/>
        <v>4658</v>
      </c>
      <c r="J22" s="77">
        <f t="shared" si="4"/>
        <v>5247</v>
      </c>
      <c r="K22" s="77">
        <f t="shared" si="4"/>
        <v>4912</v>
      </c>
      <c r="L22" s="77">
        <f t="shared" si="4"/>
        <v>4290</v>
      </c>
      <c r="M22" s="77">
        <f t="shared" si="4"/>
        <v>4669</v>
      </c>
      <c r="N22" s="77">
        <f t="shared" si="4"/>
        <v>4077</v>
      </c>
      <c r="O22" s="138">
        <f t="shared" si="4"/>
        <v>4811</v>
      </c>
      <c r="P22" s="136">
        <f>ROUND(SUM(B22:O22)/COUNTIF(B22:O22,"&gt;0"),)</f>
        <v>5049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38438</v>
      </c>
      <c r="C23" s="77">
        <f t="shared" si="5"/>
        <v>32645</v>
      </c>
      <c r="D23" s="77">
        <f t="shared" si="5"/>
        <v>30669</v>
      </c>
      <c r="E23" s="77">
        <f t="shared" si="5"/>
        <v>34939</v>
      </c>
      <c r="F23" s="77">
        <f t="shared" si="5"/>
        <v>28676</v>
      </c>
      <c r="G23" s="77">
        <f t="shared" si="5"/>
        <v>31323</v>
      </c>
      <c r="H23" s="77">
        <f t="shared" si="5"/>
        <v>32317</v>
      </c>
      <c r="I23" s="77">
        <f t="shared" si="5"/>
        <v>31396</v>
      </c>
      <c r="J23" s="77">
        <f t="shared" si="5"/>
        <v>33393</v>
      </c>
      <c r="K23" s="77">
        <f t="shared" si="5"/>
        <v>32728</v>
      </c>
      <c r="L23" s="77">
        <f t="shared" si="5"/>
        <v>31314</v>
      </c>
      <c r="M23" s="77">
        <f t="shared" si="5"/>
        <v>32164</v>
      </c>
      <c r="N23" s="77">
        <f t="shared" si="5"/>
        <v>29538</v>
      </c>
      <c r="O23" s="138">
        <f t="shared" si="5"/>
        <v>32971</v>
      </c>
      <c r="P23" s="136">
        <f t="shared" si="5"/>
        <v>32322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0</v>
      </c>
      <c r="C25" s="50">
        <v>11.214953271028037</v>
      </c>
      <c r="D25" s="50">
        <v>0</v>
      </c>
      <c r="E25" s="50">
        <v>0</v>
      </c>
      <c r="F25" s="50">
        <v>0</v>
      </c>
      <c r="G25" s="50">
        <v>11.14</v>
      </c>
      <c r="H25" s="50">
        <v>0</v>
      </c>
      <c r="I25" s="50">
        <v>0</v>
      </c>
      <c r="J25" s="50">
        <v>10.6</v>
      </c>
      <c r="K25" s="50">
        <v>0</v>
      </c>
      <c r="L25" s="50">
        <v>11.504265949269794</v>
      </c>
      <c r="M25" s="50">
        <v>11.21</v>
      </c>
      <c r="N25" s="50">
        <v>10.119523443504997</v>
      </c>
      <c r="O25" s="131">
        <v>10.68</v>
      </c>
      <c r="P25" s="143">
        <f t="shared" ref="P25:P28" si="6">SUM(B25:O25)/COUNTIF(B25:O25,"&gt;0")</f>
        <v>10.924106094828975</v>
      </c>
      <c r="R25" s="144"/>
      <c r="S25" s="144"/>
    </row>
    <row r="26" spans="1:23" s="34" customFormat="1" ht="30" customHeight="1">
      <c r="A26" s="33" t="s">
        <v>17</v>
      </c>
      <c r="B26" s="145">
        <v>0</v>
      </c>
      <c r="C26" s="51">
        <v>40.03</v>
      </c>
      <c r="D26" s="51">
        <v>0</v>
      </c>
      <c r="E26" s="51">
        <v>0</v>
      </c>
      <c r="F26" s="51">
        <v>0</v>
      </c>
      <c r="G26" s="51">
        <v>32.07</v>
      </c>
      <c r="H26" s="51">
        <v>0</v>
      </c>
      <c r="I26" s="51">
        <v>0</v>
      </c>
      <c r="J26" s="51">
        <v>37</v>
      </c>
      <c r="K26" s="51">
        <v>0</v>
      </c>
      <c r="L26" s="51">
        <v>40.590000000000003</v>
      </c>
      <c r="M26" s="51">
        <v>36</v>
      </c>
      <c r="N26" s="51">
        <v>38.200000000000003</v>
      </c>
      <c r="O26" s="132">
        <v>39.770000000000003</v>
      </c>
      <c r="P26" s="146">
        <f t="shared" si="6"/>
        <v>37.66571428571428</v>
      </c>
      <c r="R26" s="144"/>
      <c r="S26" s="144"/>
    </row>
    <row r="27" spans="1:23" s="44" customFormat="1" ht="30" customHeight="1">
      <c r="A27" s="35" t="s">
        <v>16</v>
      </c>
      <c r="B27" s="147">
        <v>0</v>
      </c>
      <c r="C27" s="52">
        <v>25126</v>
      </c>
      <c r="D27" s="52">
        <v>0</v>
      </c>
      <c r="E27" s="52">
        <v>0</v>
      </c>
      <c r="F27" s="52">
        <v>0</v>
      </c>
      <c r="G27" s="52">
        <v>23177</v>
      </c>
      <c r="H27" s="52">
        <v>0</v>
      </c>
      <c r="I27" s="52">
        <v>0</v>
      </c>
      <c r="J27" s="52">
        <v>24039</v>
      </c>
      <c r="K27" s="52">
        <v>0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24019</v>
      </c>
      <c r="R27" s="144"/>
      <c r="S27" s="144"/>
    </row>
    <row r="28" spans="1:23" s="82" customFormat="1" ht="30" customHeight="1" thickBot="1">
      <c r="A28" s="36" t="s">
        <v>18</v>
      </c>
      <c r="B28" s="149">
        <v>0</v>
      </c>
      <c r="C28" s="53">
        <v>14382</v>
      </c>
      <c r="D28" s="53">
        <v>0</v>
      </c>
      <c r="E28" s="53">
        <v>0</v>
      </c>
      <c r="F28" s="53">
        <v>0</v>
      </c>
      <c r="G28" s="53">
        <v>11776</v>
      </c>
      <c r="H28" s="53">
        <v>0</v>
      </c>
      <c r="I28" s="53">
        <v>0</v>
      </c>
      <c r="J28" s="53">
        <v>13216</v>
      </c>
      <c r="K28" s="53">
        <v>0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12941.142857142857</v>
      </c>
      <c r="R28" s="144"/>
      <c r="S28" s="144"/>
    </row>
    <row r="29" spans="1:23" s="82" customFormat="1" ht="30" customHeight="1" thickBot="1">
      <c r="A29" s="37" t="s">
        <v>208</v>
      </c>
      <c r="B29" s="38" t="str">
        <f>IF(B25=0," --- ",ROUND(12*(1/B25*B27),))</f>
        <v xml:space="preserve"> --- </v>
      </c>
      <c r="C29" s="38">
        <f t="shared" ref="C29:O30" si="7">IF(C25=0," --- ",ROUND(12*(1/C25*C27),))</f>
        <v>26885</v>
      </c>
      <c r="D29" s="38" t="str">
        <f t="shared" si="7"/>
        <v xml:space="preserve"> --- </v>
      </c>
      <c r="E29" s="38" t="str">
        <f t="shared" si="7"/>
        <v xml:space="preserve"> --- </v>
      </c>
      <c r="F29" s="38" t="str">
        <f t="shared" si="7"/>
        <v xml:space="preserve"> --- </v>
      </c>
      <c r="G29" s="38">
        <f t="shared" si="7"/>
        <v>24966</v>
      </c>
      <c r="H29" s="38" t="str">
        <f t="shared" si="7"/>
        <v xml:space="preserve"> --- </v>
      </c>
      <c r="I29" s="38" t="str">
        <f t="shared" si="7"/>
        <v xml:space="preserve"> --- </v>
      </c>
      <c r="J29" s="38">
        <f t="shared" si="7"/>
        <v>27214</v>
      </c>
      <c r="K29" s="38" t="str">
        <f t="shared" si="7"/>
        <v xml:space="preserve"> --- </v>
      </c>
      <c r="L29" s="38">
        <f t="shared" si="7"/>
        <v>25014</v>
      </c>
      <c r="M29" s="38">
        <f t="shared" si="7"/>
        <v>26173</v>
      </c>
      <c r="N29" s="38">
        <f t="shared" si="7"/>
        <v>26800</v>
      </c>
      <c r="O29" s="135">
        <f t="shared" si="7"/>
        <v>27820</v>
      </c>
      <c r="P29" s="136">
        <f>ROUND(SUM(B29:O29)/COUNTIF(B29:O29,"&gt;0"),)</f>
        <v>26410</v>
      </c>
    </row>
    <row r="30" spans="1:23" s="82" customFormat="1" ht="30" customHeight="1" thickBot="1">
      <c r="A30" s="37" t="s">
        <v>209</v>
      </c>
      <c r="B30" s="77" t="str">
        <f>IF(B26=0," --- ",ROUND(12*(1/B26*B28),))</f>
        <v xml:space="preserve"> --- </v>
      </c>
      <c r="C30" s="77">
        <f t="shared" si="7"/>
        <v>4311</v>
      </c>
      <c r="D30" s="77" t="str">
        <f t="shared" si="7"/>
        <v xml:space="preserve"> --- </v>
      </c>
      <c r="E30" s="77" t="str">
        <f t="shared" si="7"/>
        <v xml:space="preserve"> --- </v>
      </c>
      <c r="F30" s="77" t="str">
        <f t="shared" si="7"/>
        <v xml:space="preserve"> --- </v>
      </c>
      <c r="G30" s="77">
        <f t="shared" si="7"/>
        <v>4406</v>
      </c>
      <c r="H30" s="77" t="str">
        <f t="shared" si="7"/>
        <v xml:space="preserve"> --- </v>
      </c>
      <c r="I30" s="77" t="str">
        <f t="shared" si="7"/>
        <v xml:space="preserve"> --- </v>
      </c>
      <c r="J30" s="77">
        <f t="shared" si="7"/>
        <v>4286</v>
      </c>
      <c r="K30" s="77" t="str">
        <f t="shared" si="7"/>
        <v xml:space="preserve"> --- </v>
      </c>
      <c r="L30" s="77">
        <f t="shared" si="7"/>
        <v>3934</v>
      </c>
      <c r="M30" s="77">
        <f t="shared" si="7"/>
        <v>4133</v>
      </c>
      <c r="N30" s="77">
        <f t="shared" si="7"/>
        <v>3866</v>
      </c>
      <c r="O30" s="138">
        <f t="shared" si="7"/>
        <v>3983</v>
      </c>
      <c r="P30" s="136">
        <f>ROUND(SUM(B30:O30)/COUNTIF(B30:O30,"&gt;0"),)</f>
        <v>4131</v>
      </c>
    </row>
    <row r="31" spans="1:23" s="44" customFormat="1" ht="30" customHeight="1" thickBot="1">
      <c r="A31" s="37" t="s">
        <v>210</v>
      </c>
      <c r="B31" s="77" t="str">
        <f t="shared" ref="B31:P31" si="8">IF(B25=0," --- ",B29+B30)</f>
        <v xml:space="preserve"> --- </v>
      </c>
      <c r="C31" s="77">
        <f t="shared" si="8"/>
        <v>31196</v>
      </c>
      <c r="D31" s="77" t="str">
        <f t="shared" si="8"/>
        <v xml:space="preserve"> --- </v>
      </c>
      <c r="E31" s="77" t="str">
        <f t="shared" si="8"/>
        <v xml:space="preserve"> --- </v>
      </c>
      <c r="F31" s="77" t="str">
        <f t="shared" si="8"/>
        <v xml:space="preserve"> --- </v>
      </c>
      <c r="G31" s="77">
        <f t="shared" si="8"/>
        <v>29372</v>
      </c>
      <c r="H31" s="77" t="str">
        <f t="shared" si="8"/>
        <v xml:space="preserve"> --- </v>
      </c>
      <c r="I31" s="77" t="str">
        <f t="shared" si="8"/>
        <v xml:space="preserve"> --- </v>
      </c>
      <c r="J31" s="77">
        <f t="shared" si="8"/>
        <v>31500</v>
      </c>
      <c r="K31" s="77" t="str">
        <f t="shared" si="8"/>
        <v xml:space="preserve"> --- </v>
      </c>
      <c r="L31" s="77">
        <f t="shared" si="8"/>
        <v>28948</v>
      </c>
      <c r="M31" s="77">
        <f t="shared" si="8"/>
        <v>30306</v>
      </c>
      <c r="N31" s="77">
        <f t="shared" si="8"/>
        <v>30666</v>
      </c>
      <c r="O31" s="138">
        <f t="shared" si="8"/>
        <v>31803</v>
      </c>
      <c r="P31" s="136">
        <f t="shared" si="8"/>
        <v>30541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-3.1583328997346456</v>
      </c>
      <c r="C33" s="46">
        <f t="shared" ref="C33:P33" si="9">IF(OR(C15=" --- ",C23=" --- ")," --- ",C15/C23*100-100)</f>
        <v>2.7262980548322844</v>
      </c>
      <c r="D33" s="46">
        <f t="shared" si="9"/>
        <v>-0.87710717662787374</v>
      </c>
      <c r="E33" s="46">
        <f t="shared" si="9"/>
        <v>-1.5913449154240169</v>
      </c>
      <c r="F33" s="46">
        <f t="shared" si="9"/>
        <v>27.618914771934726</v>
      </c>
      <c r="G33" s="46">
        <f t="shared" si="9"/>
        <v>-1.3057497685406929</v>
      </c>
      <c r="H33" s="46">
        <f t="shared" si="9"/>
        <v>-5.7585790760280986</v>
      </c>
      <c r="I33" s="46">
        <f t="shared" si="9"/>
        <v>0.38858453306154672</v>
      </c>
      <c r="J33" s="46">
        <f t="shared" si="9"/>
        <v>-1.8327194322163365</v>
      </c>
      <c r="K33" s="46">
        <f t="shared" si="9"/>
        <v>-0.84025910535321202</v>
      </c>
      <c r="L33" s="46">
        <f t="shared" si="9"/>
        <v>3.3180047263204955</v>
      </c>
      <c r="M33" s="46">
        <f t="shared" si="9"/>
        <v>-2.002238527546325</v>
      </c>
      <c r="N33" s="46">
        <f t="shared" si="9"/>
        <v>-2.8674927212404384</v>
      </c>
      <c r="O33" s="154">
        <f t="shared" si="9"/>
        <v>-1.5286160565345313</v>
      </c>
      <c r="P33" s="155">
        <f t="shared" si="9"/>
        <v>0.61567972278943728</v>
      </c>
      <c r="Q33" s="156"/>
    </row>
    <row r="34" spans="1:17" s="40" customFormat="1" ht="30" customHeight="1" thickBot="1">
      <c r="A34" s="152" t="s">
        <v>141</v>
      </c>
      <c r="B34" s="157" t="str">
        <f>IF(OR(B23=" --- ",B31=" --- ")," --- ",B23/B31*100-100)</f>
        <v xml:space="preserve"> --- </v>
      </c>
      <c r="C34" s="158">
        <f t="shared" ref="C34:P34" si="10">IF(OR(C23=" --- ",C31=" --- ")," --- ",C23/C31*100-100)</f>
        <v>4.6448262597768917</v>
      </c>
      <c r="D34" s="158" t="str">
        <f t="shared" si="10"/>
        <v xml:space="preserve"> --- </v>
      </c>
      <c r="E34" s="158" t="str">
        <f t="shared" si="10"/>
        <v xml:space="preserve"> --- </v>
      </c>
      <c r="F34" s="158" t="str">
        <f t="shared" si="10"/>
        <v xml:space="preserve"> --- </v>
      </c>
      <c r="G34" s="158">
        <f t="shared" si="10"/>
        <v>6.6423804984338801</v>
      </c>
      <c r="H34" s="158" t="str">
        <f t="shared" si="10"/>
        <v xml:space="preserve"> --- </v>
      </c>
      <c r="I34" s="158" t="str">
        <f t="shared" si="10"/>
        <v xml:space="preserve"> --- </v>
      </c>
      <c r="J34" s="158">
        <f t="shared" si="10"/>
        <v>6.009523809523813</v>
      </c>
      <c r="K34" s="158" t="str">
        <f t="shared" si="10"/>
        <v xml:space="preserve"> --- </v>
      </c>
      <c r="L34" s="158">
        <f t="shared" si="10"/>
        <v>8.1732762194279331</v>
      </c>
      <c r="M34" s="158">
        <f t="shared" si="10"/>
        <v>6.130799181680203</v>
      </c>
      <c r="N34" s="158">
        <f t="shared" si="10"/>
        <v>-3.6783408334963781</v>
      </c>
      <c r="O34" s="159">
        <f t="shared" si="10"/>
        <v>3.672609502248207</v>
      </c>
      <c r="P34" s="160">
        <f t="shared" si="10"/>
        <v>5.8315051897449308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-1214</v>
      </c>
      <c r="C36" s="47">
        <f t="shared" ref="C36:P36" si="11">IF(OR(C15=" --- ",C23=" --- ")," --- ",C15-C23)</f>
        <v>890</v>
      </c>
      <c r="D36" s="47">
        <f t="shared" si="11"/>
        <v>-269</v>
      </c>
      <c r="E36" s="47">
        <f t="shared" si="11"/>
        <v>-556</v>
      </c>
      <c r="F36" s="47">
        <f t="shared" si="11"/>
        <v>7920</v>
      </c>
      <c r="G36" s="47">
        <f t="shared" si="11"/>
        <v>-409</v>
      </c>
      <c r="H36" s="47">
        <f t="shared" si="11"/>
        <v>-1861</v>
      </c>
      <c r="I36" s="47">
        <f t="shared" si="11"/>
        <v>122</v>
      </c>
      <c r="J36" s="47">
        <f t="shared" si="11"/>
        <v>-612</v>
      </c>
      <c r="K36" s="47">
        <f t="shared" si="11"/>
        <v>-275</v>
      </c>
      <c r="L36" s="47">
        <f t="shared" si="11"/>
        <v>1039</v>
      </c>
      <c r="M36" s="47">
        <f t="shared" si="11"/>
        <v>-644</v>
      </c>
      <c r="N36" s="47">
        <f t="shared" si="11"/>
        <v>-847</v>
      </c>
      <c r="O36" s="163">
        <f t="shared" si="11"/>
        <v>-504</v>
      </c>
      <c r="P36" s="164">
        <f t="shared" si="11"/>
        <v>199</v>
      </c>
    </row>
    <row r="37" spans="1:17" s="40" customFormat="1" ht="30" customHeight="1" thickBot="1">
      <c r="A37" s="161" t="s">
        <v>142</v>
      </c>
      <c r="B37" s="165" t="str">
        <f>IF(OR(B23=" --- ",B31=" --- ")," --- ",B23-B31)</f>
        <v xml:space="preserve"> --- </v>
      </c>
      <c r="C37" s="166">
        <f t="shared" ref="C37:P37" si="12">IF(OR(C23=" --- ",C31=" --- ")," --- ",C23-C31)</f>
        <v>1449</v>
      </c>
      <c r="D37" s="166" t="str">
        <f t="shared" si="12"/>
        <v xml:space="preserve"> --- </v>
      </c>
      <c r="E37" s="166" t="str">
        <f t="shared" si="12"/>
        <v xml:space="preserve"> --- </v>
      </c>
      <c r="F37" s="166" t="str">
        <f t="shared" si="12"/>
        <v xml:space="preserve"> --- </v>
      </c>
      <c r="G37" s="166">
        <f t="shared" si="12"/>
        <v>1951</v>
      </c>
      <c r="H37" s="166" t="str">
        <f t="shared" si="12"/>
        <v xml:space="preserve"> --- </v>
      </c>
      <c r="I37" s="166" t="str">
        <f t="shared" si="12"/>
        <v xml:space="preserve"> --- </v>
      </c>
      <c r="J37" s="166">
        <f t="shared" si="12"/>
        <v>1893</v>
      </c>
      <c r="K37" s="166" t="str">
        <f t="shared" si="12"/>
        <v xml:space="preserve"> --- </v>
      </c>
      <c r="L37" s="166">
        <f t="shared" si="12"/>
        <v>2366</v>
      </c>
      <c r="M37" s="166">
        <f t="shared" si="12"/>
        <v>1858</v>
      </c>
      <c r="N37" s="166">
        <f t="shared" si="12"/>
        <v>-1128</v>
      </c>
      <c r="O37" s="167">
        <f t="shared" si="12"/>
        <v>1168</v>
      </c>
      <c r="P37" s="168">
        <f t="shared" si="12"/>
        <v>1781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72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234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3.3530501710376228</v>
      </c>
      <c r="D97" s="46">
        <f t="shared" si="13"/>
        <v>0</v>
      </c>
      <c r="E97" s="46">
        <f t="shared" si="13"/>
        <v>-0.38929599581261698</v>
      </c>
      <c r="F97" s="46">
        <f t="shared" si="13"/>
        <v>32.018700551426519</v>
      </c>
      <c r="G97" s="46">
        <f t="shared" si="13"/>
        <v>0.34716864681377047</v>
      </c>
      <c r="H97" s="46">
        <f t="shared" si="13"/>
        <v>-6.6446831897315946</v>
      </c>
      <c r="I97" s="46">
        <f t="shared" si="13"/>
        <v>0.45627945246464208</v>
      </c>
      <c r="J97" s="46">
        <f t="shared" si="13"/>
        <v>-1.2186456334825522</v>
      </c>
      <c r="K97" s="46">
        <f t="shared" si="13"/>
        <v>-0.5931837791199257</v>
      </c>
      <c r="L97" s="46">
        <f t="shared" si="13"/>
        <v>3.1527531083481222</v>
      </c>
      <c r="M97" s="46">
        <f t="shared" si="13"/>
        <v>-3.5060920167303067</v>
      </c>
      <c r="N97" s="46">
        <f t="shared" si="13"/>
        <v>-1.4767683908723228</v>
      </c>
      <c r="O97" s="154">
        <f t="shared" si="13"/>
        <v>-0.16335227272726627</v>
      </c>
      <c r="P97" s="155">
        <f t="shared" si="13"/>
        <v>1.6059839401605984</v>
      </c>
    </row>
    <row r="98" spans="1:16" ht="30" customHeight="1" thickBot="1">
      <c r="A98" s="152" t="s">
        <v>217</v>
      </c>
      <c r="B98" s="157" t="str">
        <f>IF(OR(B21=" --- ",B29=" --- ")," --- ",B21/B29*100-100)</f>
        <v xml:space="preserve"> --- </v>
      </c>
      <c r="C98" s="158">
        <f t="shared" ref="C98:P98" si="14">IF(OR(C21=" --- ",C29=" --- ")," --- ",C21/C29*100-100)</f>
        <v>4.3853449879114805</v>
      </c>
      <c r="D98" s="158" t="str">
        <f t="shared" si="14"/>
        <v xml:space="preserve"> --- </v>
      </c>
      <c r="E98" s="158" t="str">
        <f t="shared" si="14"/>
        <v xml:space="preserve"> --- </v>
      </c>
      <c r="F98" s="158" t="str">
        <f t="shared" si="14"/>
        <v xml:space="preserve"> --- </v>
      </c>
      <c r="G98" s="158">
        <f t="shared" si="14"/>
        <v>3.8372186173195644</v>
      </c>
      <c r="H98" s="158" t="str">
        <f t="shared" si="14"/>
        <v xml:space="preserve"> --- </v>
      </c>
      <c r="I98" s="158" t="str">
        <f t="shared" si="14"/>
        <v xml:space="preserve"> --- </v>
      </c>
      <c r="J98" s="158">
        <f t="shared" si="14"/>
        <v>3.4247078709487795</v>
      </c>
      <c r="K98" s="158" t="str">
        <f t="shared" si="14"/>
        <v xml:space="preserve"> --- </v>
      </c>
      <c r="L98" s="158">
        <f t="shared" si="14"/>
        <v>8.0355001199328342</v>
      </c>
      <c r="M98" s="158">
        <f t="shared" si="14"/>
        <v>5.0510067626943851</v>
      </c>
      <c r="N98" s="158">
        <f t="shared" si="14"/>
        <v>-4.9962686567164241</v>
      </c>
      <c r="O98" s="159">
        <f t="shared" si="14"/>
        <v>1.222142343637671</v>
      </c>
      <c r="P98" s="160">
        <f t="shared" si="14"/>
        <v>3.2677016281711389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941</v>
      </c>
      <c r="D100" s="47">
        <f t="shared" si="15"/>
        <v>0</v>
      </c>
      <c r="E100" s="47">
        <f t="shared" si="15"/>
        <v>-119</v>
      </c>
      <c r="F100" s="47">
        <f t="shared" si="15"/>
        <v>8013</v>
      </c>
      <c r="G100" s="47">
        <f t="shared" si="15"/>
        <v>90</v>
      </c>
      <c r="H100" s="47">
        <f t="shared" si="15"/>
        <v>-1874</v>
      </c>
      <c r="I100" s="47">
        <f t="shared" si="15"/>
        <v>122</v>
      </c>
      <c r="J100" s="47">
        <f t="shared" si="15"/>
        <v>-343</v>
      </c>
      <c r="K100" s="47">
        <f t="shared" si="15"/>
        <v>-165</v>
      </c>
      <c r="L100" s="47">
        <f t="shared" si="15"/>
        <v>852</v>
      </c>
      <c r="M100" s="47">
        <f t="shared" si="15"/>
        <v>-964</v>
      </c>
      <c r="N100" s="47">
        <f t="shared" si="15"/>
        <v>-376</v>
      </c>
      <c r="O100" s="163">
        <f t="shared" si="15"/>
        <v>-46</v>
      </c>
      <c r="P100" s="164">
        <f t="shared" si="15"/>
        <v>438</v>
      </c>
    </row>
    <row r="101" spans="1:16" ht="30" customHeight="1" thickBot="1">
      <c r="A101" s="161" t="s">
        <v>219</v>
      </c>
      <c r="B101" s="165" t="str">
        <f>IF(OR(B21=" --- ",B29=" --- ")," --- ",B21-B29)</f>
        <v xml:space="preserve"> --- </v>
      </c>
      <c r="C101" s="166">
        <f t="shared" ref="C101:P101" si="16">IF(OR(C21=" --- ",C29=" --- ")," --- ",C21-C29)</f>
        <v>1179</v>
      </c>
      <c r="D101" s="166" t="str">
        <f t="shared" si="16"/>
        <v xml:space="preserve"> --- </v>
      </c>
      <c r="E101" s="166" t="str">
        <f t="shared" si="16"/>
        <v xml:space="preserve"> --- </v>
      </c>
      <c r="F101" s="166" t="str">
        <f t="shared" si="16"/>
        <v xml:space="preserve"> --- </v>
      </c>
      <c r="G101" s="166">
        <f t="shared" si="16"/>
        <v>958</v>
      </c>
      <c r="H101" s="166" t="str">
        <f t="shared" si="16"/>
        <v xml:space="preserve"> --- </v>
      </c>
      <c r="I101" s="166" t="str">
        <f t="shared" si="16"/>
        <v xml:space="preserve"> --- </v>
      </c>
      <c r="J101" s="166">
        <f t="shared" si="16"/>
        <v>932</v>
      </c>
      <c r="K101" s="166" t="str">
        <f t="shared" si="16"/>
        <v xml:space="preserve"> --- </v>
      </c>
      <c r="L101" s="166">
        <f t="shared" si="16"/>
        <v>2010</v>
      </c>
      <c r="M101" s="166">
        <f t="shared" si="16"/>
        <v>1322</v>
      </c>
      <c r="N101" s="166">
        <f t="shared" si="16"/>
        <v>-1339</v>
      </c>
      <c r="O101" s="167">
        <f t="shared" si="16"/>
        <v>340</v>
      </c>
      <c r="P101" s="168">
        <f t="shared" si="16"/>
        <v>863</v>
      </c>
    </row>
    <row r="103" spans="1:16">
      <c r="P103" s="25" t="s">
        <v>235</v>
      </c>
    </row>
    <row r="147" spans="1:16" ht="13.5" thickBot="1">
      <c r="P147" s="25" t="s">
        <v>236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-10.622101671187338</v>
      </c>
      <c r="C150" s="46">
        <f t="shared" ref="C150:P150" si="17">IF(OR(C14=" --- ",C22=" --- ")," --- ",C14/C22*100-100)</f>
        <v>-1.1132940406024829</v>
      </c>
      <c r="D150" s="46">
        <f t="shared" si="17"/>
        <v>-6.005804867157849</v>
      </c>
      <c r="E150" s="46">
        <f t="shared" si="17"/>
        <v>-9.9977121940059419</v>
      </c>
      <c r="F150" s="46">
        <f t="shared" si="17"/>
        <v>-2.5479452054794507</v>
      </c>
      <c r="G150" s="46">
        <f t="shared" si="17"/>
        <v>-9.2424523059825816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>
        <f t="shared" si="17"/>
        <v>-2.2394136807817517</v>
      </c>
      <c r="L150" s="46">
        <f t="shared" si="17"/>
        <v>4.3589743589743648</v>
      </c>
      <c r="M150" s="46">
        <f t="shared" si="17"/>
        <v>6.8537159991432901</v>
      </c>
      <c r="N150" s="46">
        <f t="shared" si="17"/>
        <v>-11.552612214863871</v>
      </c>
      <c r="O150" s="154">
        <f t="shared" si="17"/>
        <v>-9.5198503429640482</v>
      </c>
      <c r="P150" s="155">
        <f t="shared" si="17"/>
        <v>-4.7336106159635563</v>
      </c>
    </row>
    <row r="151" spans="1:16" ht="30" customHeight="1" thickBot="1">
      <c r="A151" s="152" t="s">
        <v>224</v>
      </c>
      <c r="B151" s="157" t="str">
        <f>IF(OR(B22=" --- ",B30=" --- ")," --- ",B22/B30*100-100)</f>
        <v xml:space="preserve"> --- </v>
      </c>
      <c r="C151" s="158">
        <f t="shared" ref="C151:P151" si="18">IF(OR(C22=" --- ",C30=" --- ")," --- ",C22/C30*100-100)</f>
        <v>6.2630480167014611</v>
      </c>
      <c r="D151" s="158" t="str">
        <f t="shared" si="18"/>
        <v xml:space="preserve"> --- </v>
      </c>
      <c r="E151" s="158" t="str">
        <f t="shared" si="18"/>
        <v xml:space="preserve"> --- </v>
      </c>
      <c r="F151" s="158" t="str">
        <f t="shared" si="18"/>
        <v xml:space="preserve"> --- </v>
      </c>
      <c r="G151" s="158">
        <f t="shared" si="18"/>
        <v>22.537448933272813</v>
      </c>
      <c r="H151" s="158" t="str">
        <f t="shared" si="18"/>
        <v xml:space="preserve"> --- </v>
      </c>
      <c r="I151" s="158" t="str">
        <f t="shared" si="18"/>
        <v xml:space="preserve"> --- </v>
      </c>
      <c r="J151" s="158">
        <f t="shared" si="18"/>
        <v>22.421838544097056</v>
      </c>
      <c r="K151" s="158" t="str">
        <f t="shared" si="18"/>
        <v xml:space="preserve"> --- </v>
      </c>
      <c r="L151" s="158">
        <f t="shared" si="18"/>
        <v>9.0493136756481789</v>
      </c>
      <c r="M151" s="158">
        <f t="shared" si="18"/>
        <v>12.968787805468168</v>
      </c>
      <c r="N151" s="158">
        <f t="shared" si="18"/>
        <v>5.4578375581996852</v>
      </c>
      <c r="O151" s="159">
        <f t="shared" si="18"/>
        <v>20.788350489580722</v>
      </c>
      <c r="P151" s="160">
        <f t="shared" si="18"/>
        <v>22.222222222222229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-1214</v>
      </c>
      <c r="C153" s="47">
        <f t="shared" ref="C153:P153" si="19">IF(OR(C14=" --- ",C22=" --- ")," --- ",C14-C22)</f>
        <v>-51</v>
      </c>
      <c r="D153" s="47">
        <f t="shared" si="19"/>
        <v>-269</v>
      </c>
      <c r="E153" s="47">
        <f t="shared" si="19"/>
        <v>-437</v>
      </c>
      <c r="F153" s="47">
        <f t="shared" si="19"/>
        <v>-93</v>
      </c>
      <c r="G153" s="47">
        <f t="shared" si="19"/>
        <v>-499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>
        <f t="shared" si="19"/>
        <v>-110</v>
      </c>
      <c r="L153" s="47">
        <f t="shared" si="19"/>
        <v>187</v>
      </c>
      <c r="M153" s="47">
        <f t="shared" si="19"/>
        <v>320</v>
      </c>
      <c r="N153" s="47">
        <f t="shared" si="19"/>
        <v>-471</v>
      </c>
      <c r="O153" s="163">
        <f t="shared" si="19"/>
        <v>-458</v>
      </c>
      <c r="P153" s="164">
        <f t="shared" si="19"/>
        <v>-239</v>
      </c>
    </row>
    <row r="154" spans="1:16" ht="30" customHeight="1" thickBot="1">
      <c r="A154" s="161" t="s">
        <v>226</v>
      </c>
      <c r="B154" s="165" t="str">
        <f>IF(OR(B22=" --- ",B30=" --- ")," --- ",B22-B30)</f>
        <v xml:space="preserve"> --- </v>
      </c>
      <c r="C154" s="166">
        <f t="shared" ref="C154:P154" si="20">IF(OR(C22=" --- ",C30=" --- ")," --- ",C22-C30)</f>
        <v>270</v>
      </c>
      <c r="D154" s="166" t="str">
        <f t="shared" si="20"/>
        <v xml:space="preserve"> --- </v>
      </c>
      <c r="E154" s="166" t="str">
        <f t="shared" si="20"/>
        <v xml:space="preserve"> --- </v>
      </c>
      <c r="F154" s="166" t="str">
        <f t="shared" si="20"/>
        <v xml:space="preserve"> --- </v>
      </c>
      <c r="G154" s="166">
        <f t="shared" si="20"/>
        <v>993</v>
      </c>
      <c r="H154" s="166" t="str">
        <f t="shared" si="20"/>
        <v xml:space="preserve"> --- </v>
      </c>
      <c r="I154" s="166" t="str">
        <f t="shared" si="20"/>
        <v xml:space="preserve"> --- </v>
      </c>
      <c r="J154" s="166">
        <f t="shared" si="20"/>
        <v>961</v>
      </c>
      <c r="K154" s="166" t="str">
        <f t="shared" si="20"/>
        <v xml:space="preserve"> --- </v>
      </c>
      <c r="L154" s="166">
        <f t="shared" si="20"/>
        <v>356</v>
      </c>
      <c r="M154" s="166">
        <f t="shared" si="20"/>
        <v>536</v>
      </c>
      <c r="N154" s="166">
        <f t="shared" si="20"/>
        <v>211</v>
      </c>
      <c r="O154" s="167">
        <f t="shared" si="20"/>
        <v>828</v>
      </c>
      <c r="P154" s="168">
        <f t="shared" si="20"/>
        <v>918</v>
      </c>
    </row>
    <row r="156" spans="1:16">
      <c r="P156" s="25" t="s">
        <v>237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79" priority="9" stopIfTrue="1">
      <formula>B9&gt;B17</formula>
    </cfRule>
    <cfRule type="expression" dxfId="278" priority="10" stopIfTrue="1">
      <formula>B9&lt;B17</formula>
    </cfRule>
  </conditionalFormatting>
  <conditionalFormatting sqref="C9:E9">
    <cfRule type="expression" dxfId="277" priority="7" stopIfTrue="1">
      <formula>C9&gt;C17</formula>
    </cfRule>
    <cfRule type="expression" dxfId="276" priority="8" stopIfTrue="1">
      <formula>C9&lt;C17</formula>
    </cfRule>
  </conditionalFormatting>
  <conditionalFormatting sqref="B10">
    <cfRule type="expression" dxfId="275" priority="5" stopIfTrue="1">
      <formula>B10&gt;B18</formula>
    </cfRule>
    <cfRule type="expression" dxfId="274" priority="6" stopIfTrue="1">
      <formula>B10&lt;B18</formula>
    </cfRule>
  </conditionalFormatting>
  <conditionalFormatting sqref="C9:O9">
    <cfRule type="expression" dxfId="273" priority="3" stopIfTrue="1">
      <formula>C9&gt;C17</formula>
    </cfRule>
    <cfRule type="expression" dxfId="272" priority="4" stopIfTrue="1">
      <formula>C9&lt;C17</formula>
    </cfRule>
  </conditionalFormatting>
  <conditionalFormatting sqref="C10:O10">
    <cfRule type="expression" dxfId="271" priority="1" stopIfTrue="1">
      <formula>C10&gt;C18</formula>
    </cfRule>
    <cfRule type="expression" dxfId="27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4" t="s">
        <v>51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73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</v>
      </c>
      <c r="C9" s="50">
        <v>10.724528301886792</v>
      </c>
      <c r="D9" s="50">
        <v>11.38</v>
      </c>
      <c r="E9" s="50">
        <v>11.58</v>
      </c>
      <c r="F9" s="50">
        <v>11.3</v>
      </c>
      <c r="G9" s="50">
        <v>11.2</v>
      </c>
      <c r="H9" s="50">
        <v>10.860149955758406</v>
      </c>
      <c r="I9" s="50">
        <v>10.89</v>
      </c>
      <c r="J9" s="50">
        <v>10.43</v>
      </c>
      <c r="K9" s="50">
        <v>10.89</v>
      </c>
      <c r="L9" s="50">
        <v>11.417816666666667</v>
      </c>
      <c r="M9" s="50">
        <v>11.54</v>
      </c>
      <c r="N9" s="50">
        <v>10</v>
      </c>
      <c r="O9" s="131">
        <v>11.33</v>
      </c>
      <c r="P9" s="63">
        <f t="shared" ref="P9:P12" si="0">SUM(B9:O9)/COUNTIF(B9:O9,"&gt;0")</f>
        <v>11.038749637450849</v>
      </c>
    </row>
    <row r="10" spans="1:33" s="34" customFormat="1" ht="30" customHeight="1">
      <c r="A10" s="33" t="s">
        <v>17</v>
      </c>
      <c r="B10" s="74">
        <v>20</v>
      </c>
      <c r="C10" s="51">
        <v>38.78</v>
      </c>
      <c r="D10" s="51">
        <v>41.002400000000002</v>
      </c>
      <c r="E10" s="51">
        <v>42</v>
      </c>
      <c r="F10" s="51">
        <v>43.493499999999997</v>
      </c>
      <c r="G10" s="51">
        <v>32.07</v>
      </c>
      <c r="H10" s="51">
        <v>46.992266999999998</v>
      </c>
      <c r="I10" s="51">
        <v>37.590000000000003</v>
      </c>
      <c r="J10" s="51">
        <v>37</v>
      </c>
      <c r="K10" s="51">
        <v>34.81</v>
      </c>
      <c r="L10" s="51">
        <v>41.4</v>
      </c>
      <c r="M10" s="51">
        <v>36</v>
      </c>
      <c r="N10" s="51">
        <v>50</v>
      </c>
      <c r="O10" s="132">
        <v>39.770000000000003</v>
      </c>
      <c r="P10" s="56">
        <f t="shared" si="0"/>
        <v>38.636297642857144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15638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14647.454878674047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28237</v>
      </c>
      <c r="C13" s="38">
        <f t="shared" ref="C13:O14" si="1">IF(C9=0," --- ",ROUND(12*(1/C9*C11),))</f>
        <v>29005</v>
      </c>
      <c r="D13" s="38">
        <f t="shared" si="1"/>
        <v>25499</v>
      </c>
      <c r="E13" s="38">
        <f t="shared" si="1"/>
        <v>26373</v>
      </c>
      <c r="F13" s="38">
        <f t="shared" si="1"/>
        <v>25805</v>
      </c>
      <c r="G13" s="38">
        <f t="shared" si="1"/>
        <v>25875</v>
      </c>
      <c r="H13" s="38">
        <f t="shared" si="1"/>
        <v>27524</v>
      </c>
      <c r="I13" s="38">
        <f t="shared" si="1"/>
        <v>26860</v>
      </c>
      <c r="J13" s="38">
        <f t="shared" si="1"/>
        <v>28256</v>
      </c>
      <c r="K13" s="38">
        <f>IF(K9=0," --- ",ROUND(12*(1/K9*K11)+Q38,))</f>
        <v>27396</v>
      </c>
      <c r="L13" s="38">
        <f t="shared" si="1"/>
        <v>26221</v>
      </c>
      <c r="M13" s="38">
        <f t="shared" si="1"/>
        <v>25772</v>
      </c>
      <c r="N13" s="38">
        <f t="shared" si="1"/>
        <v>28096</v>
      </c>
      <c r="O13" s="135">
        <f t="shared" si="1"/>
        <v>27494</v>
      </c>
      <c r="P13" s="136">
        <f>ROUND(SUM(B13:O13)/COUNTIF(B13:O13,"&gt;0"),)</f>
        <v>27030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9383</v>
      </c>
      <c r="C14" s="77">
        <f t="shared" si="1"/>
        <v>4530</v>
      </c>
      <c r="D14" s="77">
        <f t="shared" si="1"/>
        <v>4134</v>
      </c>
      <c r="E14" s="77">
        <f t="shared" si="1"/>
        <v>3934</v>
      </c>
      <c r="F14" s="77">
        <f t="shared" si="1"/>
        <v>3835</v>
      </c>
      <c r="G14" s="77">
        <f t="shared" si="1"/>
        <v>4900</v>
      </c>
      <c r="H14" s="77">
        <f t="shared" si="1"/>
        <v>4127</v>
      </c>
      <c r="I14" s="77">
        <f t="shared" si="1"/>
        <v>4658</v>
      </c>
      <c r="J14" s="77">
        <f t="shared" si="1"/>
        <v>4978</v>
      </c>
      <c r="K14" s="77">
        <f t="shared" si="1"/>
        <v>4802</v>
      </c>
      <c r="L14" s="77">
        <f t="shared" si="1"/>
        <v>4477</v>
      </c>
      <c r="M14" s="77">
        <f t="shared" si="1"/>
        <v>4989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4765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37620</v>
      </c>
      <c r="C15" s="77">
        <f t="shared" ref="C15:P15" si="2">IF(C9=0," --- ",C13+C14)</f>
        <v>33535</v>
      </c>
      <c r="D15" s="77">
        <f t="shared" si="2"/>
        <v>29633</v>
      </c>
      <c r="E15" s="77">
        <f t="shared" si="2"/>
        <v>30307</v>
      </c>
      <c r="F15" s="77">
        <f t="shared" si="2"/>
        <v>29640</v>
      </c>
      <c r="G15" s="77">
        <f t="shared" si="2"/>
        <v>30775</v>
      </c>
      <c r="H15" s="77">
        <f t="shared" si="2"/>
        <v>31651</v>
      </c>
      <c r="I15" s="77">
        <f t="shared" si="2"/>
        <v>31518</v>
      </c>
      <c r="J15" s="77">
        <f t="shared" si="2"/>
        <v>33234</v>
      </c>
      <c r="K15" s="77">
        <f t="shared" si="2"/>
        <v>32198</v>
      </c>
      <c r="L15" s="77">
        <f t="shared" si="2"/>
        <v>30698</v>
      </c>
      <c r="M15" s="77">
        <f t="shared" si="2"/>
        <v>30761</v>
      </c>
      <c r="N15" s="77">
        <f t="shared" si="2"/>
        <v>31702</v>
      </c>
      <c r="O15" s="138">
        <f t="shared" si="2"/>
        <v>31847</v>
      </c>
      <c r="P15" s="136">
        <f t="shared" si="2"/>
        <v>31795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11</v>
      </c>
      <c r="C17" s="50">
        <v>11.490566037735848</v>
      </c>
      <c r="D17" s="50">
        <v>11.38</v>
      </c>
      <c r="E17" s="50">
        <v>11.58</v>
      </c>
      <c r="F17" s="50">
        <v>9.94</v>
      </c>
      <c r="G17" s="50">
        <v>11.2</v>
      </c>
      <c r="H17" s="50">
        <v>10.655241466027103</v>
      </c>
      <c r="I17" s="50">
        <v>11.22</v>
      </c>
      <c r="J17" s="50">
        <v>10.43</v>
      </c>
      <c r="K17" s="50">
        <v>10.89</v>
      </c>
      <c r="L17" s="50">
        <v>11.613933333333334</v>
      </c>
      <c r="M17" s="50">
        <v>11.54</v>
      </c>
      <c r="N17" s="50">
        <v>11.51</v>
      </c>
      <c r="O17" s="131">
        <v>12.09</v>
      </c>
      <c r="P17" s="143">
        <f t="shared" ref="P17:P20" si="3">SUM(B17:O17)/COUNTIF(B17:O17,"&gt;0")</f>
        <v>11.181410059792592</v>
      </c>
      <c r="R17" s="144"/>
      <c r="S17" s="144"/>
    </row>
    <row r="18" spans="1:23" s="34" customFormat="1" ht="30" customHeight="1">
      <c r="A18" s="33" t="s">
        <v>17</v>
      </c>
      <c r="B18" s="145">
        <v>20</v>
      </c>
      <c r="C18" s="51">
        <v>40.826316000000006</v>
      </c>
      <c r="D18" s="51">
        <v>41.002400000000002</v>
      </c>
      <c r="E18" s="51">
        <v>42</v>
      </c>
      <c r="F18" s="51">
        <v>44.1</v>
      </c>
      <c r="G18" s="51">
        <v>32.07</v>
      </c>
      <c r="H18" s="51">
        <v>46.992266999999998</v>
      </c>
      <c r="I18" s="51">
        <v>37.590000000000003</v>
      </c>
      <c r="J18" s="51">
        <v>37</v>
      </c>
      <c r="K18" s="51">
        <v>34.81</v>
      </c>
      <c r="L18" s="51">
        <v>40.590000000000003</v>
      </c>
      <c r="M18" s="51">
        <v>36</v>
      </c>
      <c r="N18" s="51">
        <v>41</v>
      </c>
      <c r="O18" s="132">
        <v>39.770000000000003</v>
      </c>
      <c r="P18" s="146">
        <f t="shared" si="3"/>
        <v>38.125070214285714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25115.428571428572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28237</v>
      </c>
      <c r="C21" s="38">
        <f t="shared" ref="C21:O22" si="4">IF(C17=0," --- ",ROUND(12*(1/C17*C19),))</f>
        <v>27801</v>
      </c>
      <c r="D21" s="38">
        <f t="shared" si="4"/>
        <v>25499</v>
      </c>
      <c r="E21" s="38">
        <f t="shared" si="4"/>
        <v>26477</v>
      </c>
      <c r="F21" s="38">
        <f t="shared" si="4"/>
        <v>29457</v>
      </c>
      <c r="G21" s="38">
        <f t="shared" si="4"/>
        <v>25785</v>
      </c>
      <c r="H21" s="38">
        <f t="shared" si="4"/>
        <v>28684</v>
      </c>
      <c r="I21" s="38">
        <f t="shared" si="4"/>
        <v>26738</v>
      </c>
      <c r="J21" s="38">
        <f t="shared" si="4"/>
        <v>28604</v>
      </c>
      <c r="K21" s="38">
        <f t="shared" si="4"/>
        <v>27558</v>
      </c>
      <c r="L21" s="38">
        <f t="shared" si="4"/>
        <v>26023</v>
      </c>
      <c r="M21" s="38">
        <f t="shared" si="4"/>
        <v>26709</v>
      </c>
      <c r="N21" s="38">
        <f t="shared" si="4"/>
        <v>24709</v>
      </c>
      <c r="O21" s="135">
        <f t="shared" si="4"/>
        <v>25807</v>
      </c>
      <c r="P21" s="136">
        <f>ROUND(SUM(B21:O21)/COUNTIF(B21:O21,"&gt;0"),)</f>
        <v>27006</v>
      </c>
    </row>
    <row r="22" spans="1:23" s="82" customFormat="1" ht="30" customHeight="1" thickBot="1">
      <c r="A22" s="37" t="s">
        <v>209</v>
      </c>
      <c r="B22" s="77">
        <f>IF(B18=0," --- ",ROUND(12*(1/B18*B20),))</f>
        <v>10286</v>
      </c>
      <c r="C22" s="77">
        <f t="shared" si="4"/>
        <v>4581</v>
      </c>
      <c r="D22" s="77">
        <f t="shared" si="4"/>
        <v>4398</v>
      </c>
      <c r="E22" s="77">
        <f t="shared" si="4"/>
        <v>4371</v>
      </c>
      <c r="F22" s="77">
        <f t="shared" si="4"/>
        <v>3864</v>
      </c>
      <c r="G22" s="77">
        <f t="shared" si="4"/>
        <v>5399</v>
      </c>
      <c r="H22" s="77">
        <f t="shared" si="4"/>
        <v>4114</v>
      </c>
      <c r="I22" s="77">
        <f t="shared" si="4"/>
        <v>4658</v>
      </c>
      <c r="J22" s="77">
        <f t="shared" si="4"/>
        <v>5247</v>
      </c>
      <c r="K22" s="77">
        <f t="shared" si="4"/>
        <v>4912</v>
      </c>
      <c r="L22" s="77">
        <f t="shared" si="4"/>
        <v>4290</v>
      </c>
      <c r="M22" s="77">
        <f t="shared" si="4"/>
        <v>4669</v>
      </c>
      <c r="N22" s="77">
        <f t="shared" si="4"/>
        <v>4077</v>
      </c>
      <c r="O22" s="138">
        <f t="shared" si="4"/>
        <v>4811</v>
      </c>
      <c r="P22" s="136">
        <f>ROUND(SUM(B22:O22)/COUNTIF(B22:O22,"&gt;0"),)</f>
        <v>4977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38523</v>
      </c>
      <c r="C23" s="77">
        <f t="shared" si="5"/>
        <v>32382</v>
      </c>
      <c r="D23" s="77">
        <f t="shared" si="5"/>
        <v>29897</v>
      </c>
      <c r="E23" s="77">
        <f t="shared" si="5"/>
        <v>30848</v>
      </c>
      <c r="F23" s="77">
        <f t="shared" si="5"/>
        <v>33321</v>
      </c>
      <c r="G23" s="77">
        <f t="shared" si="5"/>
        <v>31184</v>
      </c>
      <c r="H23" s="77">
        <f t="shared" si="5"/>
        <v>32798</v>
      </c>
      <c r="I23" s="77">
        <f t="shared" si="5"/>
        <v>31396</v>
      </c>
      <c r="J23" s="77">
        <f t="shared" si="5"/>
        <v>33851</v>
      </c>
      <c r="K23" s="77">
        <f t="shared" si="5"/>
        <v>32470</v>
      </c>
      <c r="L23" s="77">
        <f t="shared" si="5"/>
        <v>30313</v>
      </c>
      <c r="M23" s="77">
        <f t="shared" si="5"/>
        <v>31378</v>
      </c>
      <c r="N23" s="77">
        <f t="shared" si="5"/>
        <v>28786</v>
      </c>
      <c r="O23" s="138">
        <f t="shared" si="5"/>
        <v>30618</v>
      </c>
      <c r="P23" s="136">
        <f t="shared" si="5"/>
        <v>31983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11</v>
      </c>
      <c r="C25" s="50">
        <v>11.538461538461538</v>
      </c>
      <c r="D25" s="50">
        <v>11.86</v>
      </c>
      <c r="E25" s="50">
        <v>11.58</v>
      </c>
      <c r="F25" s="50">
        <v>11.26</v>
      </c>
      <c r="G25" s="50">
        <v>11.2</v>
      </c>
      <c r="H25" s="50">
        <v>11</v>
      </c>
      <c r="I25" s="50">
        <v>11.22</v>
      </c>
      <c r="J25" s="50">
        <v>10.43</v>
      </c>
      <c r="K25" s="50">
        <v>10.89</v>
      </c>
      <c r="L25" s="50">
        <v>11.991816666666667</v>
      </c>
      <c r="M25" s="50">
        <v>11.54</v>
      </c>
      <c r="N25" s="50">
        <v>11.51</v>
      </c>
      <c r="O25" s="131">
        <v>12.09</v>
      </c>
      <c r="P25" s="143">
        <f t="shared" ref="P25:P28" si="6">SUM(B25:O25)/COUNTIF(B25:O25,"&gt;0")</f>
        <v>11.365019871794871</v>
      </c>
      <c r="R25" s="144"/>
      <c r="S25" s="144"/>
    </row>
    <row r="26" spans="1:23" s="34" customFormat="1" ht="30" customHeight="1">
      <c r="A26" s="33" t="s">
        <v>17</v>
      </c>
      <c r="B26" s="145">
        <v>35</v>
      </c>
      <c r="C26" s="51">
        <v>40.025800000000004</v>
      </c>
      <c r="D26" s="51">
        <v>39.93</v>
      </c>
      <c r="E26" s="51">
        <v>44</v>
      </c>
      <c r="F26" s="51">
        <v>42</v>
      </c>
      <c r="G26" s="51">
        <v>32.07</v>
      </c>
      <c r="H26" s="51">
        <v>46.297800000000002</v>
      </c>
      <c r="I26" s="51">
        <v>37.590000000000003</v>
      </c>
      <c r="J26" s="51">
        <v>37</v>
      </c>
      <c r="K26" s="51">
        <v>32.81</v>
      </c>
      <c r="L26" s="51">
        <v>40.590000000000003</v>
      </c>
      <c r="M26" s="51">
        <v>36</v>
      </c>
      <c r="N26" s="51">
        <v>38.200000000000003</v>
      </c>
      <c r="O26" s="132">
        <v>39.770000000000003</v>
      </c>
      <c r="P26" s="146">
        <f t="shared" si="6"/>
        <v>38.663114285714286</v>
      </c>
      <c r="R26" s="144"/>
      <c r="S26" s="144"/>
    </row>
    <row r="27" spans="1:23" s="44" customFormat="1" ht="30" customHeight="1">
      <c r="A27" s="35" t="s">
        <v>16</v>
      </c>
      <c r="B27" s="147">
        <v>24650.125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24080</v>
      </c>
      <c r="J27" s="52">
        <v>24039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24035.723214285714</v>
      </c>
      <c r="R27" s="144"/>
      <c r="S27" s="144"/>
    </row>
    <row r="28" spans="1:23" s="82" customFormat="1" ht="30" customHeight="1" thickBot="1">
      <c r="A28" s="36" t="s">
        <v>18</v>
      </c>
      <c r="B28" s="149">
        <v>13865.06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13003.289999999999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26891</v>
      </c>
      <c r="C29" s="38">
        <f t="shared" ref="C29:O30" si="7">IF(C25=0," --- ",ROUND(12*(1/C25*C27),))</f>
        <v>26131</v>
      </c>
      <c r="D29" s="38">
        <f t="shared" si="7"/>
        <v>23493</v>
      </c>
      <c r="E29" s="38">
        <f t="shared" si="7"/>
        <v>25513</v>
      </c>
      <c r="F29" s="38">
        <f t="shared" si="7"/>
        <v>24991</v>
      </c>
      <c r="G29" s="38">
        <f t="shared" si="7"/>
        <v>24833</v>
      </c>
      <c r="H29" s="38">
        <f t="shared" si="7"/>
        <v>26760</v>
      </c>
      <c r="I29" s="38">
        <f t="shared" si="7"/>
        <v>25754</v>
      </c>
      <c r="J29" s="38">
        <f t="shared" si="7"/>
        <v>27658</v>
      </c>
      <c r="K29" s="38">
        <f t="shared" si="7"/>
        <v>26246</v>
      </c>
      <c r="L29" s="38">
        <f t="shared" si="7"/>
        <v>23997</v>
      </c>
      <c r="M29" s="38">
        <f t="shared" si="7"/>
        <v>25425</v>
      </c>
      <c r="N29" s="38">
        <f t="shared" si="7"/>
        <v>23562</v>
      </c>
      <c r="O29" s="135">
        <f t="shared" si="7"/>
        <v>24576</v>
      </c>
      <c r="P29" s="136">
        <f>ROUND(SUM(B29:O29)/COUNTIF(B29:O29,"&gt;0"),)</f>
        <v>25416</v>
      </c>
    </row>
    <row r="30" spans="1:23" s="82" customFormat="1" ht="30" customHeight="1" thickBot="1">
      <c r="A30" s="37" t="s">
        <v>209</v>
      </c>
      <c r="B30" s="77">
        <f>IF(B26=0," --- ",ROUND(12*(1/B26*B28),))</f>
        <v>4754</v>
      </c>
      <c r="C30" s="77">
        <f t="shared" si="7"/>
        <v>4312</v>
      </c>
      <c r="D30" s="77">
        <f t="shared" si="7"/>
        <v>3802</v>
      </c>
      <c r="E30" s="77">
        <f t="shared" si="7"/>
        <v>3513</v>
      </c>
      <c r="F30" s="77">
        <f t="shared" si="7"/>
        <v>3657</v>
      </c>
      <c r="G30" s="77">
        <f t="shared" si="7"/>
        <v>4406</v>
      </c>
      <c r="H30" s="77">
        <f t="shared" si="7"/>
        <v>3401</v>
      </c>
      <c r="I30" s="77">
        <f t="shared" si="7"/>
        <v>4241</v>
      </c>
      <c r="J30" s="77">
        <f t="shared" si="7"/>
        <v>4286</v>
      </c>
      <c r="K30" s="77">
        <f t="shared" si="7"/>
        <v>4702</v>
      </c>
      <c r="L30" s="77">
        <f t="shared" si="7"/>
        <v>3934</v>
      </c>
      <c r="M30" s="77">
        <f t="shared" si="7"/>
        <v>4133</v>
      </c>
      <c r="N30" s="77">
        <f t="shared" si="7"/>
        <v>3866</v>
      </c>
      <c r="O30" s="138">
        <f t="shared" si="7"/>
        <v>3983</v>
      </c>
      <c r="P30" s="136">
        <f>ROUND(SUM(B30:O30)/COUNTIF(B30:O30,"&gt;0"),)</f>
        <v>4071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31645</v>
      </c>
      <c r="C31" s="77">
        <f t="shared" si="8"/>
        <v>30443</v>
      </c>
      <c r="D31" s="77">
        <f t="shared" si="8"/>
        <v>27295</v>
      </c>
      <c r="E31" s="77">
        <f t="shared" si="8"/>
        <v>29026</v>
      </c>
      <c r="F31" s="77">
        <f t="shared" si="8"/>
        <v>28648</v>
      </c>
      <c r="G31" s="77">
        <f t="shared" si="8"/>
        <v>29239</v>
      </c>
      <c r="H31" s="77">
        <f t="shared" si="8"/>
        <v>30161</v>
      </c>
      <c r="I31" s="77">
        <f t="shared" si="8"/>
        <v>29995</v>
      </c>
      <c r="J31" s="77">
        <f t="shared" si="8"/>
        <v>31944</v>
      </c>
      <c r="K31" s="77">
        <f t="shared" si="8"/>
        <v>30948</v>
      </c>
      <c r="L31" s="77">
        <f t="shared" si="8"/>
        <v>27931</v>
      </c>
      <c r="M31" s="77">
        <f t="shared" si="8"/>
        <v>29558</v>
      </c>
      <c r="N31" s="77">
        <f t="shared" si="8"/>
        <v>27428</v>
      </c>
      <c r="O31" s="138">
        <f t="shared" si="8"/>
        <v>28559</v>
      </c>
      <c r="P31" s="136">
        <f t="shared" si="8"/>
        <v>29487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-2.3440542013861858</v>
      </c>
      <c r="C33" s="46">
        <f t="shared" ref="C33:P33" si="9">IF(OR(C15=" --- ",C23=" --- ")," --- ",C15/C23*100-100)</f>
        <v>3.5606200975850868</v>
      </c>
      <c r="D33" s="46">
        <f t="shared" si="9"/>
        <v>-0.88303174231528203</v>
      </c>
      <c r="E33" s="46">
        <f t="shared" si="9"/>
        <v>-1.7537603734439813</v>
      </c>
      <c r="F33" s="46">
        <f t="shared" si="9"/>
        <v>-11.047087422346266</v>
      </c>
      <c r="G33" s="46">
        <f t="shared" si="9"/>
        <v>-1.3115700359158495</v>
      </c>
      <c r="H33" s="46">
        <f t="shared" si="9"/>
        <v>-3.4971644612476354</v>
      </c>
      <c r="I33" s="46">
        <f t="shared" si="9"/>
        <v>0.38858453306154672</v>
      </c>
      <c r="J33" s="46">
        <f t="shared" si="9"/>
        <v>-1.8226935688753656</v>
      </c>
      <c r="K33" s="46">
        <f t="shared" si="9"/>
        <v>-0.83769633507853314</v>
      </c>
      <c r="L33" s="46">
        <f t="shared" si="9"/>
        <v>1.2700821429749709</v>
      </c>
      <c r="M33" s="46">
        <f t="shared" si="9"/>
        <v>-1.9663458474090163</v>
      </c>
      <c r="N33" s="46">
        <f t="shared" si="9"/>
        <v>10.129924268741746</v>
      </c>
      <c r="O33" s="154">
        <f t="shared" si="9"/>
        <v>4.0139787053367257</v>
      </c>
      <c r="P33" s="155">
        <f t="shared" si="9"/>
        <v>-0.58781227527123292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21.734871227682092</v>
      </c>
      <c r="C34" s="158">
        <f t="shared" ref="C34:P34" si="10">IF(OR(C23=" --- ",C31=" --- ")," --- ",C23/C31*100-100)</f>
        <v>6.3692802943205322</v>
      </c>
      <c r="D34" s="158">
        <f t="shared" si="10"/>
        <v>9.5328814801245727</v>
      </c>
      <c r="E34" s="158">
        <f t="shared" si="10"/>
        <v>6.2771308482050472</v>
      </c>
      <c r="F34" s="158">
        <f t="shared" si="10"/>
        <v>16.311784417760407</v>
      </c>
      <c r="G34" s="158">
        <f t="shared" si="10"/>
        <v>6.6520742843462415</v>
      </c>
      <c r="H34" s="158">
        <f t="shared" si="10"/>
        <v>8.7430788103842758</v>
      </c>
      <c r="I34" s="158">
        <f t="shared" si="10"/>
        <v>4.6707784630771698</v>
      </c>
      <c r="J34" s="158">
        <f t="shared" si="10"/>
        <v>5.9698221888304488</v>
      </c>
      <c r="K34" s="158">
        <f t="shared" si="10"/>
        <v>4.9179268450303653</v>
      </c>
      <c r="L34" s="158">
        <f t="shared" si="10"/>
        <v>8.5281586767391104</v>
      </c>
      <c r="M34" s="158">
        <f t="shared" si="10"/>
        <v>6.1573854793964387</v>
      </c>
      <c r="N34" s="158">
        <f t="shared" si="10"/>
        <v>4.9511448155169973</v>
      </c>
      <c r="O34" s="159">
        <f t="shared" si="10"/>
        <v>7.2096361917434137</v>
      </c>
      <c r="P34" s="160">
        <f t="shared" si="10"/>
        <v>8.4647471767219429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-903</v>
      </c>
      <c r="C36" s="47">
        <f t="shared" ref="C36:P36" si="11">IF(OR(C15=" --- ",C23=" --- ")," --- ",C15-C23)</f>
        <v>1153</v>
      </c>
      <c r="D36" s="47">
        <f t="shared" si="11"/>
        <v>-264</v>
      </c>
      <c r="E36" s="47">
        <f t="shared" si="11"/>
        <v>-541</v>
      </c>
      <c r="F36" s="47">
        <f t="shared" si="11"/>
        <v>-3681</v>
      </c>
      <c r="G36" s="47">
        <f t="shared" si="11"/>
        <v>-409</v>
      </c>
      <c r="H36" s="47">
        <f t="shared" si="11"/>
        <v>-1147</v>
      </c>
      <c r="I36" s="47">
        <f t="shared" si="11"/>
        <v>122</v>
      </c>
      <c r="J36" s="47">
        <f t="shared" si="11"/>
        <v>-617</v>
      </c>
      <c r="K36" s="47">
        <f t="shared" si="11"/>
        <v>-272</v>
      </c>
      <c r="L36" s="47">
        <f t="shared" si="11"/>
        <v>385</v>
      </c>
      <c r="M36" s="47">
        <f t="shared" si="11"/>
        <v>-617</v>
      </c>
      <c r="N36" s="47">
        <f t="shared" si="11"/>
        <v>2916</v>
      </c>
      <c r="O36" s="163">
        <f t="shared" si="11"/>
        <v>1229</v>
      </c>
      <c r="P36" s="164">
        <f t="shared" si="11"/>
        <v>-188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6878</v>
      </c>
      <c r="C37" s="166">
        <f t="shared" ref="C37:P37" si="12">IF(OR(C23=" --- ",C31=" --- ")," --- ",C23-C31)</f>
        <v>1939</v>
      </c>
      <c r="D37" s="166">
        <f t="shared" si="12"/>
        <v>2602</v>
      </c>
      <c r="E37" s="166">
        <f t="shared" si="12"/>
        <v>1822</v>
      </c>
      <c r="F37" s="166">
        <f t="shared" si="12"/>
        <v>4673</v>
      </c>
      <c r="G37" s="166">
        <f t="shared" si="12"/>
        <v>1945</v>
      </c>
      <c r="H37" s="166">
        <f t="shared" si="12"/>
        <v>2637</v>
      </c>
      <c r="I37" s="166">
        <f t="shared" si="12"/>
        <v>1401</v>
      </c>
      <c r="J37" s="166">
        <f t="shared" si="12"/>
        <v>1907</v>
      </c>
      <c r="K37" s="166">
        <f t="shared" si="12"/>
        <v>1522</v>
      </c>
      <c r="L37" s="166">
        <f t="shared" si="12"/>
        <v>2382</v>
      </c>
      <c r="M37" s="166">
        <f t="shared" si="12"/>
        <v>1820</v>
      </c>
      <c r="N37" s="166">
        <f t="shared" si="12"/>
        <v>1358</v>
      </c>
      <c r="O37" s="167">
        <f t="shared" si="12"/>
        <v>2059</v>
      </c>
      <c r="P37" s="168">
        <f t="shared" si="12"/>
        <v>2496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74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244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4.3307794683644403</v>
      </c>
      <c r="D97" s="46">
        <f t="shared" si="13"/>
        <v>0</v>
      </c>
      <c r="E97" s="46">
        <f t="shared" si="13"/>
        <v>-0.39279374551497881</v>
      </c>
      <c r="F97" s="46">
        <f t="shared" si="13"/>
        <v>-12.397732287741462</v>
      </c>
      <c r="G97" s="46">
        <f t="shared" si="13"/>
        <v>0.34904013961605074</v>
      </c>
      <c r="H97" s="46">
        <f t="shared" si="13"/>
        <v>-4.0440663784688411</v>
      </c>
      <c r="I97" s="46">
        <f t="shared" si="13"/>
        <v>0.45627945246464208</v>
      </c>
      <c r="J97" s="46">
        <f t="shared" si="13"/>
        <v>-1.216613061110337</v>
      </c>
      <c r="K97" s="46">
        <f t="shared" si="13"/>
        <v>-0.58785107772698098</v>
      </c>
      <c r="L97" s="46">
        <f t="shared" si="13"/>
        <v>0.76086538831035</v>
      </c>
      <c r="M97" s="46">
        <f t="shared" si="13"/>
        <v>-3.5081807630386663</v>
      </c>
      <c r="N97" s="46">
        <f t="shared" si="13"/>
        <v>13.707555951272823</v>
      </c>
      <c r="O97" s="154">
        <f t="shared" si="13"/>
        <v>6.5369860890455982</v>
      </c>
      <c r="P97" s="155">
        <f t="shared" si="13"/>
        <v>8.8869140191064844E-2</v>
      </c>
    </row>
    <row r="98" spans="1:16" ht="30" customHeight="1" thickBot="1">
      <c r="A98" s="152" t="s">
        <v>217</v>
      </c>
      <c r="B98" s="157">
        <f>IF(OR(B21=" --- ",B29=" --- ")," --- ",B21/B29*100-100)</f>
        <v>5.0053921386337379</v>
      </c>
      <c r="C98" s="158">
        <f t="shared" ref="C98:P98" si="14">IF(OR(C21=" --- ",C29=" --- ")," --- ",C21/C29*100-100)</f>
        <v>6.390876736443289</v>
      </c>
      <c r="D98" s="158">
        <f t="shared" si="14"/>
        <v>8.5387136593878949</v>
      </c>
      <c r="E98" s="158">
        <f t="shared" si="14"/>
        <v>3.7784658801395494</v>
      </c>
      <c r="F98" s="158">
        <f t="shared" si="14"/>
        <v>17.870433356008149</v>
      </c>
      <c r="G98" s="158">
        <f t="shared" si="14"/>
        <v>3.8336085048121333</v>
      </c>
      <c r="H98" s="158">
        <f t="shared" si="14"/>
        <v>7.1898355754858017</v>
      </c>
      <c r="I98" s="158">
        <f t="shared" si="14"/>
        <v>3.8207657062980616</v>
      </c>
      <c r="J98" s="158">
        <f t="shared" si="14"/>
        <v>3.4203485429170684</v>
      </c>
      <c r="K98" s="158">
        <f t="shared" si="14"/>
        <v>4.9988569686809399</v>
      </c>
      <c r="L98" s="158">
        <f t="shared" si="14"/>
        <v>8.4427220069175348</v>
      </c>
      <c r="M98" s="158">
        <f t="shared" si="14"/>
        <v>5.0501474926253849</v>
      </c>
      <c r="N98" s="158">
        <f t="shared" si="14"/>
        <v>4.8680078091842773</v>
      </c>
      <c r="O98" s="159">
        <f t="shared" si="14"/>
        <v>5.0089518229166714</v>
      </c>
      <c r="P98" s="160">
        <f t="shared" si="14"/>
        <v>6.2559017941454158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1204</v>
      </c>
      <c r="D100" s="47">
        <f t="shared" si="15"/>
        <v>0</v>
      </c>
      <c r="E100" s="47">
        <f t="shared" si="15"/>
        <v>-104</v>
      </c>
      <c r="F100" s="47">
        <f t="shared" si="15"/>
        <v>-3652</v>
      </c>
      <c r="G100" s="47">
        <f t="shared" si="15"/>
        <v>90</v>
      </c>
      <c r="H100" s="47">
        <f t="shared" si="15"/>
        <v>-1160</v>
      </c>
      <c r="I100" s="47">
        <f t="shared" si="15"/>
        <v>122</v>
      </c>
      <c r="J100" s="47">
        <f t="shared" si="15"/>
        <v>-348</v>
      </c>
      <c r="K100" s="47">
        <f t="shared" si="15"/>
        <v>-162</v>
      </c>
      <c r="L100" s="47">
        <f t="shared" si="15"/>
        <v>198</v>
      </c>
      <c r="M100" s="47">
        <f t="shared" si="15"/>
        <v>-937</v>
      </c>
      <c r="N100" s="47">
        <f t="shared" si="15"/>
        <v>3387</v>
      </c>
      <c r="O100" s="163">
        <f t="shared" si="15"/>
        <v>1687</v>
      </c>
      <c r="P100" s="164">
        <f t="shared" si="15"/>
        <v>24</v>
      </c>
    </row>
    <row r="101" spans="1:16" ht="30" customHeight="1" thickBot="1">
      <c r="A101" s="161" t="s">
        <v>219</v>
      </c>
      <c r="B101" s="165">
        <f>IF(OR(B21=" --- ",B29=" --- ")," --- ",B21-B29)</f>
        <v>1346</v>
      </c>
      <c r="C101" s="166">
        <f t="shared" ref="C101:P101" si="16">IF(OR(C21=" --- ",C29=" --- ")," --- ",C21-C29)</f>
        <v>1670</v>
      </c>
      <c r="D101" s="166">
        <f t="shared" si="16"/>
        <v>2006</v>
      </c>
      <c r="E101" s="166">
        <f t="shared" si="16"/>
        <v>964</v>
      </c>
      <c r="F101" s="166">
        <f t="shared" si="16"/>
        <v>4466</v>
      </c>
      <c r="G101" s="166">
        <f t="shared" si="16"/>
        <v>952</v>
      </c>
      <c r="H101" s="166">
        <f t="shared" si="16"/>
        <v>1924</v>
      </c>
      <c r="I101" s="166">
        <f t="shared" si="16"/>
        <v>984</v>
      </c>
      <c r="J101" s="166">
        <f t="shared" si="16"/>
        <v>946</v>
      </c>
      <c r="K101" s="166">
        <f t="shared" si="16"/>
        <v>1312</v>
      </c>
      <c r="L101" s="166">
        <f t="shared" si="16"/>
        <v>2026</v>
      </c>
      <c r="M101" s="166">
        <f t="shared" si="16"/>
        <v>1284</v>
      </c>
      <c r="N101" s="166">
        <f t="shared" si="16"/>
        <v>1147</v>
      </c>
      <c r="O101" s="167">
        <f t="shared" si="16"/>
        <v>1231</v>
      </c>
      <c r="P101" s="168">
        <f t="shared" si="16"/>
        <v>1590</v>
      </c>
    </row>
    <row r="103" spans="1:16">
      <c r="P103" s="25" t="s">
        <v>245</v>
      </c>
    </row>
    <row r="147" spans="1:16" ht="13.5" thickBot="1">
      <c r="P147" s="25" t="s">
        <v>246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-8.7789228076997858</v>
      </c>
      <c r="C150" s="46">
        <f t="shared" ref="C150:P150" si="17">IF(OR(C14=" --- ",C22=" --- ")," --- ",C14/C22*100-100)</f>
        <v>-1.1132940406024829</v>
      </c>
      <c r="D150" s="46">
        <f t="shared" si="17"/>
        <v>-6.0027285129604309</v>
      </c>
      <c r="E150" s="46">
        <f t="shared" si="17"/>
        <v>-9.9977121940059419</v>
      </c>
      <c r="F150" s="46">
        <f t="shared" si="17"/>
        <v>-0.75051759834367715</v>
      </c>
      <c r="G150" s="46">
        <f t="shared" si="17"/>
        <v>-9.2424523059825816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>
        <f t="shared" si="17"/>
        <v>-2.2394136807817517</v>
      </c>
      <c r="L150" s="46">
        <f t="shared" si="17"/>
        <v>4.3589743589743648</v>
      </c>
      <c r="M150" s="46">
        <f t="shared" si="17"/>
        <v>6.8537159991432901</v>
      </c>
      <c r="N150" s="46">
        <f t="shared" si="17"/>
        <v>-11.552612214863871</v>
      </c>
      <c r="O150" s="154">
        <f t="shared" si="17"/>
        <v>-9.5198503429640482</v>
      </c>
      <c r="P150" s="155">
        <f t="shared" si="17"/>
        <v>-4.2595941330118592</v>
      </c>
    </row>
    <row r="151" spans="1:16" ht="30" customHeight="1" thickBot="1">
      <c r="A151" s="152" t="s">
        <v>224</v>
      </c>
      <c r="B151" s="157">
        <f>IF(OR(B22=" --- ",B30=" --- ")," --- ",B22/B30*100-100)</f>
        <v>116.36516617585193</v>
      </c>
      <c r="C151" s="158">
        <f t="shared" ref="C151:P151" si="18">IF(OR(C22=" --- ",C30=" --- ")," --- ",C22/C30*100-100)</f>
        <v>6.2384044526901761</v>
      </c>
      <c r="D151" s="158">
        <f t="shared" si="18"/>
        <v>15.675960021041547</v>
      </c>
      <c r="E151" s="158">
        <f t="shared" si="18"/>
        <v>24.423569598633648</v>
      </c>
      <c r="F151" s="158">
        <f t="shared" si="18"/>
        <v>5.6603773584905639</v>
      </c>
      <c r="G151" s="158">
        <f t="shared" si="18"/>
        <v>22.537448933272813</v>
      </c>
      <c r="H151" s="158">
        <f t="shared" si="18"/>
        <v>20.964422228756249</v>
      </c>
      <c r="I151" s="158">
        <f t="shared" si="18"/>
        <v>9.832586654091017</v>
      </c>
      <c r="J151" s="158">
        <f t="shared" si="18"/>
        <v>22.421838544097056</v>
      </c>
      <c r="K151" s="158">
        <f t="shared" si="18"/>
        <v>4.4661846022968916</v>
      </c>
      <c r="L151" s="158">
        <f t="shared" si="18"/>
        <v>9.0493136756481789</v>
      </c>
      <c r="M151" s="158">
        <f t="shared" si="18"/>
        <v>12.968787805468168</v>
      </c>
      <c r="N151" s="158">
        <f t="shared" si="18"/>
        <v>5.4578375581996852</v>
      </c>
      <c r="O151" s="159">
        <f t="shared" si="18"/>
        <v>20.788350489580722</v>
      </c>
      <c r="P151" s="160">
        <f t="shared" si="18"/>
        <v>22.254974207811358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-903</v>
      </c>
      <c r="C153" s="47">
        <f t="shared" ref="C153:P153" si="19">IF(OR(C14=" --- ",C22=" --- ")," --- ",C14-C22)</f>
        <v>-51</v>
      </c>
      <c r="D153" s="47">
        <f t="shared" si="19"/>
        <v>-264</v>
      </c>
      <c r="E153" s="47">
        <f t="shared" si="19"/>
        <v>-437</v>
      </c>
      <c r="F153" s="47">
        <f t="shared" si="19"/>
        <v>-29</v>
      </c>
      <c r="G153" s="47">
        <f t="shared" si="19"/>
        <v>-499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>
        <f t="shared" si="19"/>
        <v>-110</v>
      </c>
      <c r="L153" s="47">
        <f t="shared" si="19"/>
        <v>187</v>
      </c>
      <c r="M153" s="47">
        <f t="shared" si="19"/>
        <v>320</v>
      </c>
      <c r="N153" s="47">
        <f t="shared" si="19"/>
        <v>-471</v>
      </c>
      <c r="O153" s="163">
        <f t="shared" si="19"/>
        <v>-458</v>
      </c>
      <c r="P153" s="164">
        <f t="shared" si="19"/>
        <v>-212</v>
      </c>
    </row>
    <row r="154" spans="1:16" ht="30" customHeight="1" thickBot="1">
      <c r="A154" s="161" t="s">
        <v>226</v>
      </c>
      <c r="B154" s="165">
        <f>IF(OR(B22=" --- ",B30=" --- ")," --- ",B22-B30)</f>
        <v>5532</v>
      </c>
      <c r="C154" s="166">
        <f t="shared" ref="C154:P154" si="20">IF(OR(C22=" --- ",C30=" --- ")," --- ",C22-C30)</f>
        <v>269</v>
      </c>
      <c r="D154" s="166">
        <f t="shared" si="20"/>
        <v>596</v>
      </c>
      <c r="E154" s="166">
        <f t="shared" si="20"/>
        <v>858</v>
      </c>
      <c r="F154" s="166">
        <f t="shared" si="20"/>
        <v>207</v>
      </c>
      <c r="G154" s="166">
        <f t="shared" si="20"/>
        <v>993</v>
      </c>
      <c r="H154" s="166">
        <f t="shared" si="20"/>
        <v>713</v>
      </c>
      <c r="I154" s="166">
        <f t="shared" si="20"/>
        <v>417</v>
      </c>
      <c r="J154" s="166">
        <f t="shared" si="20"/>
        <v>961</v>
      </c>
      <c r="K154" s="166">
        <f t="shared" si="20"/>
        <v>210</v>
      </c>
      <c r="L154" s="166">
        <f t="shared" si="20"/>
        <v>356</v>
      </c>
      <c r="M154" s="166">
        <f t="shared" si="20"/>
        <v>536</v>
      </c>
      <c r="N154" s="166">
        <f t="shared" si="20"/>
        <v>211</v>
      </c>
      <c r="O154" s="167">
        <f t="shared" si="20"/>
        <v>828</v>
      </c>
      <c r="P154" s="168">
        <f t="shared" si="20"/>
        <v>906</v>
      </c>
    </row>
    <row r="156" spans="1:16">
      <c r="P156" s="25" t="s">
        <v>247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69" priority="9" stopIfTrue="1">
      <formula>B9&gt;B17</formula>
    </cfRule>
    <cfRule type="expression" dxfId="268" priority="10" stopIfTrue="1">
      <formula>B9&lt;B17</formula>
    </cfRule>
  </conditionalFormatting>
  <conditionalFormatting sqref="C9:E9">
    <cfRule type="expression" dxfId="267" priority="7" stopIfTrue="1">
      <formula>C9&gt;C17</formula>
    </cfRule>
    <cfRule type="expression" dxfId="266" priority="8" stopIfTrue="1">
      <formula>C9&lt;C17</formula>
    </cfRule>
  </conditionalFormatting>
  <conditionalFormatting sqref="B10">
    <cfRule type="expression" dxfId="265" priority="5" stopIfTrue="1">
      <formula>B10&gt;B18</formula>
    </cfRule>
    <cfRule type="expression" dxfId="264" priority="6" stopIfTrue="1">
      <formula>B10&lt;B18</formula>
    </cfRule>
  </conditionalFormatting>
  <conditionalFormatting sqref="C9:O9">
    <cfRule type="expression" dxfId="263" priority="3" stopIfTrue="1">
      <formula>C9&gt;C17</formula>
    </cfRule>
    <cfRule type="expression" dxfId="262" priority="4" stopIfTrue="1">
      <formula>C9&lt;C17</formula>
    </cfRule>
  </conditionalFormatting>
  <conditionalFormatting sqref="C10:O10">
    <cfRule type="expression" dxfId="261" priority="1" stopIfTrue="1">
      <formula>C10&gt;C18</formula>
    </cfRule>
    <cfRule type="expression" dxfId="26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4" t="s">
        <v>238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75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</v>
      </c>
      <c r="C9" s="50">
        <v>10.724528301886792</v>
      </c>
      <c r="D9" s="50">
        <v>11.38</v>
      </c>
      <c r="E9" s="50">
        <v>11.23</v>
      </c>
      <c r="F9" s="50">
        <v>10.013999999999999</v>
      </c>
      <c r="G9" s="50">
        <v>11.14</v>
      </c>
      <c r="H9" s="50">
        <v>11.695415865187666</v>
      </c>
      <c r="I9" s="50">
        <v>10.89</v>
      </c>
      <c r="J9" s="50">
        <v>10.6</v>
      </c>
      <c r="K9" s="50">
        <v>11.289</v>
      </c>
      <c r="L9" s="50">
        <v>10.12361304347826</v>
      </c>
      <c r="M9" s="50">
        <v>10.81</v>
      </c>
      <c r="N9" s="50">
        <v>12</v>
      </c>
      <c r="O9" s="131">
        <v>11.33</v>
      </c>
      <c r="P9" s="63">
        <f t="shared" ref="P9:P12" si="0">SUM(B9:O9)/COUNTIF(B9:O9,"&gt;0")</f>
        <v>11.016182657896623</v>
      </c>
    </row>
    <row r="10" spans="1:33" s="34" customFormat="1" ht="30" customHeight="1">
      <c r="A10" s="33" t="s">
        <v>17</v>
      </c>
      <c r="B10" s="74">
        <v>20</v>
      </c>
      <c r="C10" s="51">
        <v>38.78</v>
      </c>
      <c r="D10" s="51">
        <v>41.002400000000002</v>
      </c>
      <c r="E10" s="51">
        <v>42</v>
      </c>
      <c r="F10" s="51">
        <v>42.685000000000002</v>
      </c>
      <c r="G10" s="51">
        <v>32.07</v>
      </c>
      <c r="H10" s="51">
        <v>46.992266999999998</v>
      </c>
      <c r="I10" s="51">
        <v>37.590000000000003</v>
      </c>
      <c r="J10" s="51">
        <v>37</v>
      </c>
      <c r="K10" s="51">
        <v>34.81</v>
      </c>
      <c r="L10" s="51">
        <v>41.4</v>
      </c>
      <c r="M10" s="51">
        <v>36</v>
      </c>
      <c r="N10" s="51">
        <v>50</v>
      </c>
      <c r="O10" s="132">
        <v>39.770000000000003</v>
      </c>
      <c r="P10" s="56">
        <f t="shared" si="0"/>
        <v>38.578547642857146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28237</v>
      </c>
      <c r="C13" s="38">
        <f t="shared" ref="C13:O14" si="1">IF(C9=0," --- ",ROUND(12*(1/C9*C11),))</f>
        <v>29005</v>
      </c>
      <c r="D13" s="38">
        <f t="shared" si="1"/>
        <v>25499</v>
      </c>
      <c r="E13" s="38">
        <f t="shared" si="1"/>
        <v>27195</v>
      </c>
      <c r="F13" s="38">
        <f t="shared" si="1"/>
        <v>29119</v>
      </c>
      <c r="G13" s="38">
        <f t="shared" si="1"/>
        <v>26014</v>
      </c>
      <c r="H13" s="38">
        <f t="shared" si="1"/>
        <v>25559</v>
      </c>
      <c r="I13" s="38">
        <f t="shared" si="1"/>
        <v>26860</v>
      </c>
      <c r="J13" s="38">
        <f t="shared" si="1"/>
        <v>27803</v>
      </c>
      <c r="K13" s="38">
        <f>IF(K9=0," --- ",ROUND(12*(1/K9*K11)+Q38,))</f>
        <v>26433</v>
      </c>
      <c r="L13" s="38">
        <f t="shared" si="1"/>
        <v>29573</v>
      </c>
      <c r="M13" s="38">
        <f t="shared" si="1"/>
        <v>27512</v>
      </c>
      <c r="N13" s="38">
        <f t="shared" si="1"/>
        <v>23413</v>
      </c>
      <c r="O13" s="135">
        <f t="shared" si="1"/>
        <v>27494</v>
      </c>
      <c r="P13" s="136">
        <f>ROUND(SUM(B13:O13)/COUNTIF(B13:O13,"&gt;0"),)</f>
        <v>27123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9194</v>
      </c>
      <c r="C14" s="77">
        <f t="shared" si="1"/>
        <v>4530</v>
      </c>
      <c r="D14" s="77">
        <f t="shared" si="1"/>
        <v>4134</v>
      </c>
      <c r="E14" s="77">
        <f t="shared" si="1"/>
        <v>3934</v>
      </c>
      <c r="F14" s="77">
        <f t="shared" si="1"/>
        <v>3908</v>
      </c>
      <c r="G14" s="77">
        <f t="shared" si="1"/>
        <v>4900</v>
      </c>
      <c r="H14" s="77">
        <f t="shared" si="1"/>
        <v>4127</v>
      </c>
      <c r="I14" s="77">
        <f t="shared" si="1"/>
        <v>4658</v>
      </c>
      <c r="J14" s="77">
        <f t="shared" si="1"/>
        <v>4978</v>
      </c>
      <c r="K14" s="77">
        <f t="shared" si="1"/>
        <v>4802</v>
      </c>
      <c r="L14" s="77">
        <f t="shared" si="1"/>
        <v>4477</v>
      </c>
      <c r="M14" s="77">
        <f t="shared" si="1"/>
        <v>4989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4756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37431</v>
      </c>
      <c r="C15" s="77">
        <f t="shared" ref="C15:P15" si="2">IF(C9=0," --- ",C13+C14)</f>
        <v>33535</v>
      </c>
      <c r="D15" s="77">
        <f t="shared" si="2"/>
        <v>29633</v>
      </c>
      <c r="E15" s="77">
        <f t="shared" si="2"/>
        <v>31129</v>
      </c>
      <c r="F15" s="77">
        <f t="shared" si="2"/>
        <v>33027</v>
      </c>
      <c r="G15" s="77">
        <f t="shared" si="2"/>
        <v>30914</v>
      </c>
      <c r="H15" s="77">
        <f t="shared" si="2"/>
        <v>29686</v>
      </c>
      <c r="I15" s="77">
        <f t="shared" si="2"/>
        <v>31518</v>
      </c>
      <c r="J15" s="77">
        <f t="shared" si="2"/>
        <v>32781</v>
      </c>
      <c r="K15" s="77">
        <f t="shared" si="2"/>
        <v>31235</v>
      </c>
      <c r="L15" s="77">
        <f t="shared" si="2"/>
        <v>34050</v>
      </c>
      <c r="M15" s="77">
        <f t="shared" si="2"/>
        <v>32501</v>
      </c>
      <c r="N15" s="77">
        <f t="shared" si="2"/>
        <v>27019</v>
      </c>
      <c r="O15" s="138">
        <f t="shared" si="2"/>
        <v>31847</v>
      </c>
      <c r="P15" s="136">
        <f t="shared" si="2"/>
        <v>31879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11</v>
      </c>
      <c r="C17" s="50">
        <v>11.490566037735848</v>
      </c>
      <c r="D17" s="50">
        <v>11.38</v>
      </c>
      <c r="E17" s="50">
        <v>11.23</v>
      </c>
      <c r="F17" s="50">
        <v>10.210000000000001</v>
      </c>
      <c r="G17" s="50">
        <v>11.14</v>
      </c>
      <c r="H17" s="50">
        <v>11.705170173665708</v>
      </c>
      <c r="I17" s="50">
        <v>11.22</v>
      </c>
      <c r="J17" s="50">
        <v>10.6</v>
      </c>
      <c r="K17" s="50">
        <v>11.289</v>
      </c>
      <c r="L17" s="50">
        <v>10.699934000000001</v>
      </c>
      <c r="M17" s="50">
        <v>10.81</v>
      </c>
      <c r="N17" s="50">
        <v>11.51</v>
      </c>
      <c r="O17" s="131">
        <v>11.42</v>
      </c>
      <c r="P17" s="143">
        <f t="shared" ref="P17:P20" si="3">SUM(B17:O17)/COUNTIF(B17:O17,"&gt;0")</f>
        <v>11.121762157957251</v>
      </c>
      <c r="R17" s="144"/>
      <c r="S17" s="144"/>
    </row>
    <row r="18" spans="1:23" s="34" customFormat="1" ht="30" customHeight="1">
      <c r="A18" s="33" t="s">
        <v>17</v>
      </c>
      <c r="B18" s="145">
        <v>20</v>
      </c>
      <c r="C18" s="51">
        <v>40.826316000000006</v>
      </c>
      <c r="D18" s="51">
        <v>41.002400000000002</v>
      </c>
      <c r="E18" s="51">
        <v>42</v>
      </c>
      <c r="F18" s="51">
        <v>46.45</v>
      </c>
      <c r="G18" s="51">
        <v>32.07</v>
      </c>
      <c r="H18" s="51">
        <v>46.992266999999998</v>
      </c>
      <c r="I18" s="51">
        <v>37.590000000000003</v>
      </c>
      <c r="J18" s="51">
        <v>37</v>
      </c>
      <c r="K18" s="51">
        <v>34.81</v>
      </c>
      <c r="L18" s="51">
        <v>40.590000000000003</v>
      </c>
      <c r="M18" s="51">
        <v>36</v>
      </c>
      <c r="N18" s="51">
        <v>41</v>
      </c>
      <c r="O18" s="132">
        <v>39.770000000000003</v>
      </c>
      <c r="P18" s="146">
        <f t="shared" si="3"/>
        <v>38.292927357142858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25115.428571428572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28237</v>
      </c>
      <c r="C21" s="38">
        <f t="shared" ref="C21:O22" si="4">IF(C17=0," --- ",ROUND(12*(1/C17*C19),))</f>
        <v>27801</v>
      </c>
      <c r="D21" s="38">
        <f t="shared" si="4"/>
        <v>25499</v>
      </c>
      <c r="E21" s="38">
        <f t="shared" si="4"/>
        <v>27302</v>
      </c>
      <c r="F21" s="38">
        <f t="shared" si="4"/>
        <v>28678</v>
      </c>
      <c r="G21" s="38">
        <f t="shared" si="4"/>
        <v>25924</v>
      </c>
      <c r="H21" s="38">
        <f t="shared" si="4"/>
        <v>26112</v>
      </c>
      <c r="I21" s="38">
        <f t="shared" si="4"/>
        <v>26738</v>
      </c>
      <c r="J21" s="38">
        <f t="shared" si="4"/>
        <v>28146</v>
      </c>
      <c r="K21" s="38">
        <f t="shared" si="4"/>
        <v>26584</v>
      </c>
      <c r="L21" s="38">
        <f t="shared" si="4"/>
        <v>28246</v>
      </c>
      <c r="M21" s="38">
        <f t="shared" si="4"/>
        <v>28512</v>
      </c>
      <c r="N21" s="38">
        <f t="shared" si="4"/>
        <v>24709</v>
      </c>
      <c r="O21" s="135">
        <f t="shared" si="4"/>
        <v>27322</v>
      </c>
      <c r="P21" s="136">
        <f>ROUND(SUM(B21:O21)/COUNTIF(B21:O21,"&gt;0"),)</f>
        <v>27129</v>
      </c>
    </row>
    <row r="22" spans="1:23" s="82" customFormat="1" ht="30" customHeight="1" thickBot="1">
      <c r="A22" s="37" t="s">
        <v>209</v>
      </c>
      <c r="B22" s="77">
        <f>IF(B18=0," --- ",ROUND(12*(1/B18*B20),))</f>
        <v>10286</v>
      </c>
      <c r="C22" s="77">
        <f t="shared" si="4"/>
        <v>4581</v>
      </c>
      <c r="D22" s="77">
        <f t="shared" si="4"/>
        <v>4398</v>
      </c>
      <c r="E22" s="77">
        <f t="shared" si="4"/>
        <v>4371</v>
      </c>
      <c r="F22" s="77">
        <f t="shared" si="4"/>
        <v>3668</v>
      </c>
      <c r="G22" s="77">
        <f t="shared" si="4"/>
        <v>5399</v>
      </c>
      <c r="H22" s="77">
        <f t="shared" si="4"/>
        <v>4114</v>
      </c>
      <c r="I22" s="77">
        <f t="shared" si="4"/>
        <v>4658</v>
      </c>
      <c r="J22" s="77">
        <f t="shared" si="4"/>
        <v>5247</v>
      </c>
      <c r="K22" s="77">
        <f t="shared" si="4"/>
        <v>4912</v>
      </c>
      <c r="L22" s="77">
        <f t="shared" si="4"/>
        <v>4290</v>
      </c>
      <c r="M22" s="77">
        <f t="shared" si="4"/>
        <v>4669</v>
      </c>
      <c r="N22" s="77">
        <f t="shared" si="4"/>
        <v>4077</v>
      </c>
      <c r="O22" s="138">
        <f t="shared" si="4"/>
        <v>4811</v>
      </c>
      <c r="P22" s="136">
        <f>ROUND(SUM(B22:O22)/COUNTIF(B22:O22,"&gt;0"),)</f>
        <v>4963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38523</v>
      </c>
      <c r="C23" s="77">
        <f t="shared" si="5"/>
        <v>32382</v>
      </c>
      <c r="D23" s="77">
        <f t="shared" si="5"/>
        <v>29897</v>
      </c>
      <c r="E23" s="77">
        <f t="shared" si="5"/>
        <v>31673</v>
      </c>
      <c r="F23" s="77">
        <f t="shared" si="5"/>
        <v>32346</v>
      </c>
      <c r="G23" s="77">
        <f t="shared" si="5"/>
        <v>31323</v>
      </c>
      <c r="H23" s="77">
        <f t="shared" si="5"/>
        <v>30226</v>
      </c>
      <c r="I23" s="77">
        <f t="shared" si="5"/>
        <v>31396</v>
      </c>
      <c r="J23" s="77">
        <f t="shared" si="5"/>
        <v>33393</v>
      </c>
      <c r="K23" s="77">
        <f t="shared" si="5"/>
        <v>31496</v>
      </c>
      <c r="L23" s="77">
        <f t="shared" si="5"/>
        <v>32536</v>
      </c>
      <c r="M23" s="77">
        <f t="shared" si="5"/>
        <v>33181</v>
      </c>
      <c r="N23" s="77">
        <f t="shared" si="5"/>
        <v>28786</v>
      </c>
      <c r="O23" s="138">
        <f t="shared" si="5"/>
        <v>32133</v>
      </c>
      <c r="P23" s="136">
        <f t="shared" si="5"/>
        <v>32092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10.9</v>
      </c>
      <c r="C25" s="50">
        <v>11.529592621060722</v>
      </c>
      <c r="D25" s="50">
        <v>0</v>
      </c>
      <c r="E25" s="50">
        <v>11.23</v>
      </c>
      <c r="F25" s="50">
        <v>10.38</v>
      </c>
      <c r="G25" s="50">
        <v>11.14</v>
      </c>
      <c r="H25" s="50">
        <v>0</v>
      </c>
      <c r="I25" s="50">
        <v>0</v>
      </c>
      <c r="J25" s="50">
        <v>10.6</v>
      </c>
      <c r="K25" s="50">
        <v>0</v>
      </c>
      <c r="L25" s="50">
        <v>10.280490007686396</v>
      </c>
      <c r="M25" s="50">
        <v>10.81</v>
      </c>
      <c r="N25" s="50">
        <v>10.572636433512681</v>
      </c>
      <c r="O25" s="131">
        <v>11.4</v>
      </c>
      <c r="P25" s="143">
        <f t="shared" ref="P25:P28" si="6">SUM(B25:O25)/COUNTIF(B25:O25,"&gt;0")</f>
        <v>10.884271906225981</v>
      </c>
      <c r="R25" s="144"/>
      <c r="S25" s="144"/>
    </row>
    <row r="26" spans="1:23" s="34" customFormat="1" ht="30" customHeight="1">
      <c r="A26" s="33" t="s">
        <v>17</v>
      </c>
      <c r="B26" s="145">
        <v>29</v>
      </c>
      <c r="C26" s="51">
        <v>40.025800000000004</v>
      </c>
      <c r="D26" s="51">
        <v>0</v>
      </c>
      <c r="E26" s="51">
        <v>44</v>
      </c>
      <c r="F26" s="51">
        <v>48.9</v>
      </c>
      <c r="G26" s="51">
        <v>32.07</v>
      </c>
      <c r="H26" s="51">
        <v>0</v>
      </c>
      <c r="I26" s="51">
        <v>0</v>
      </c>
      <c r="J26" s="51">
        <v>37</v>
      </c>
      <c r="K26" s="51">
        <v>0</v>
      </c>
      <c r="L26" s="51">
        <v>40.590000000000003</v>
      </c>
      <c r="M26" s="51">
        <v>36</v>
      </c>
      <c r="N26" s="51">
        <v>38.200000000000003</v>
      </c>
      <c r="O26" s="132">
        <v>39.770000000000003</v>
      </c>
      <c r="P26" s="146">
        <f t="shared" si="6"/>
        <v>38.555579999999999</v>
      </c>
      <c r="R26" s="144"/>
      <c r="S26" s="144"/>
    </row>
    <row r="27" spans="1:23" s="44" customFormat="1" ht="30" customHeight="1">
      <c r="A27" s="35" t="s">
        <v>16</v>
      </c>
      <c r="B27" s="147">
        <v>24650.125</v>
      </c>
      <c r="C27" s="52">
        <v>25126</v>
      </c>
      <c r="D27" s="52">
        <v>0</v>
      </c>
      <c r="E27" s="52">
        <v>24620</v>
      </c>
      <c r="F27" s="52">
        <v>23450</v>
      </c>
      <c r="G27" s="52">
        <v>23177</v>
      </c>
      <c r="H27" s="52">
        <v>0</v>
      </c>
      <c r="I27" s="52">
        <v>0</v>
      </c>
      <c r="J27" s="52">
        <v>24039</v>
      </c>
      <c r="K27" s="52">
        <v>0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24085.3125</v>
      </c>
      <c r="R27" s="144"/>
      <c r="S27" s="144"/>
    </row>
    <row r="28" spans="1:23" s="82" customFormat="1" ht="30" customHeight="1" thickBot="1">
      <c r="A28" s="36" t="s">
        <v>18</v>
      </c>
      <c r="B28" s="149">
        <v>13865.06</v>
      </c>
      <c r="C28" s="53">
        <v>14382</v>
      </c>
      <c r="D28" s="53">
        <v>0</v>
      </c>
      <c r="E28" s="53">
        <v>12880</v>
      </c>
      <c r="F28" s="53">
        <v>12800</v>
      </c>
      <c r="G28" s="53">
        <v>11776</v>
      </c>
      <c r="H28" s="53">
        <v>0</v>
      </c>
      <c r="I28" s="53">
        <v>0</v>
      </c>
      <c r="J28" s="53">
        <v>13216</v>
      </c>
      <c r="K28" s="53">
        <v>0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13013.306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27138</v>
      </c>
      <c r="C29" s="38">
        <f t="shared" ref="C29:O30" si="7">IF(C25=0," --- ",ROUND(12*(1/C25*C27),))</f>
        <v>26151</v>
      </c>
      <c r="D29" s="38" t="str">
        <f t="shared" si="7"/>
        <v xml:space="preserve"> --- </v>
      </c>
      <c r="E29" s="38">
        <f t="shared" si="7"/>
        <v>26308</v>
      </c>
      <c r="F29" s="38">
        <f t="shared" si="7"/>
        <v>27110</v>
      </c>
      <c r="G29" s="38">
        <f t="shared" si="7"/>
        <v>24966</v>
      </c>
      <c r="H29" s="38" t="str">
        <f t="shared" si="7"/>
        <v xml:space="preserve"> --- </v>
      </c>
      <c r="I29" s="38" t="str">
        <f t="shared" si="7"/>
        <v xml:space="preserve"> --- </v>
      </c>
      <c r="J29" s="38">
        <f t="shared" si="7"/>
        <v>27214</v>
      </c>
      <c r="K29" s="38" t="str">
        <f t="shared" si="7"/>
        <v xml:space="preserve"> --- </v>
      </c>
      <c r="L29" s="38">
        <f t="shared" si="7"/>
        <v>27992</v>
      </c>
      <c r="M29" s="38">
        <f t="shared" si="7"/>
        <v>27142</v>
      </c>
      <c r="N29" s="38">
        <f t="shared" si="7"/>
        <v>25651</v>
      </c>
      <c r="O29" s="135">
        <f t="shared" si="7"/>
        <v>26063</v>
      </c>
      <c r="P29" s="136">
        <f>ROUND(SUM(B29:O29)/COUNTIF(B29:O29,"&gt;0"),)</f>
        <v>26574</v>
      </c>
    </row>
    <row r="30" spans="1:23" s="82" customFormat="1" ht="30" customHeight="1" thickBot="1">
      <c r="A30" s="37" t="s">
        <v>209</v>
      </c>
      <c r="B30" s="77">
        <f>IF(B26=0," --- ",ROUND(12*(1/B26*B28),))</f>
        <v>5737</v>
      </c>
      <c r="C30" s="77">
        <f t="shared" si="7"/>
        <v>4312</v>
      </c>
      <c r="D30" s="77" t="str">
        <f t="shared" si="7"/>
        <v xml:space="preserve"> --- </v>
      </c>
      <c r="E30" s="77">
        <f t="shared" si="7"/>
        <v>3513</v>
      </c>
      <c r="F30" s="77">
        <f t="shared" si="7"/>
        <v>3141</v>
      </c>
      <c r="G30" s="77">
        <f t="shared" si="7"/>
        <v>4406</v>
      </c>
      <c r="H30" s="77" t="str">
        <f t="shared" si="7"/>
        <v xml:space="preserve"> --- </v>
      </c>
      <c r="I30" s="77" t="str">
        <f t="shared" si="7"/>
        <v xml:space="preserve"> --- </v>
      </c>
      <c r="J30" s="77">
        <f t="shared" si="7"/>
        <v>4286</v>
      </c>
      <c r="K30" s="77" t="str">
        <f t="shared" si="7"/>
        <v xml:space="preserve"> --- </v>
      </c>
      <c r="L30" s="77">
        <f t="shared" si="7"/>
        <v>3934</v>
      </c>
      <c r="M30" s="77">
        <f t="shared" si="7"/>
        <v>4133</v>
      </c>
      <c r="N30" s="77">
        <f t="shared" si="7"/>
        <v>3866</v>
      </c>
      <c r="O30" s="138">
        <f t="shared" si="7"/>
        <v>3983</v>
      </c>
      <c r="P30" s="136">
        <f>ROUND(SUM(B30:O30)/COUNTIF(B30:O30,"&gt;0"),)</f>
        <v>4131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32875</v>
      </c>
      <c r="C31" s="77">
        <f t="shared" si="8"/>
        <v>30463</v>
      </c>
      <c r="D31" s="77" t="str">
        <f t="shared" si="8"/>
        <v xml:space="preserve"> --- </v>
      </c>
      <c r="E31" s="77">
        <f t="shared" si="8"/>
        <v>29821</v>
      </c>
      <c r="F31" s="77">
        <f t="shared" si="8"/>
        <v>30251</v>
      </c>
      <c r="G31" s="77">
        <f t="shared" si="8"/>
        <v>29372</v>
      </c>
      <c r="H31" s="77" t="str">
        <f t="shared" si="8"/>
        <v xml:space="preserve"> --- </v>
      </c>
      <c r="I31" s="77" t="str">
        <f t="shared" si="8"/>
        <v xml:space="preserve"> --- </v>
      </c>
      <c r="J31" s="77">
        <f t="shared" si="8"/>
        <v>31500</v>
      </c>
      <c r="K31" s="77" t="str">
        <f t="shared" si="8"/>
        <v xml:space="preserve"> --- </v>
      </c>
      <c r="L31" s="77">
        <f t="shared" si="8"/>
        <v>31926</v>
      </c>
      <c r="M31" s="77">
        <f t="shared" si="8"/>
        <v>31275</v>
      </c>
      <c r="N31" s="77">
        <f t="shared" si="8"/>
        <v>29517</v>
      </c>
      <c r="O31" s="138">
        <f t="shared" si="8"/>
        <v>30046</v>
      </c>
      <c r="P31" s="136">
        <f t="shared" si="8"/>
        <v>30705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-2.8346701970251615</v>
      </c>
      <c r="C33" s="46">
        <f t="shared" ref="C33:P33" si="9">IF(OR(C15=" --- ",C23=" --- ")," --- ",C15/C23*100-100)</f>
        <v>3.5606200975850868</v>
      </c>
      <c r="D33" s="46">
        <f t="shared" si="9"/>
        <v>-0.88303174231528203</v>
      </c>
      <c r="E33" s="46">
        <f t="shared" si="9"/>
        <v>-1.7175512265967825</v>
      </c>
      <c r="F33" s="46">
        <f t="shared" si="9"/>
        <v>2.1053607864960071</v>
      </c>
      <c r="G33" s="46">
        <f t="shared" si="9"/>
        <v>-1.3057497685406929</v>
      </c>
      <c r="H33" s="46">
        <f t="shared" si="9"/>
        <v>-1.7865413882088319</v>
      </c>
      <c r="I33" s="46">
        <f t="shared" si="9"/>
        <v>0.38858453306154672</v>
      </c>
      <c r="J33" s="46">
        <f t="shared" si="9"/>
        <v>-1.8327194322163365</v>
      </c>
      <c r="K33" s="46">
        <f t="shared" si="9"/>
        <v>-0.82867665735331286</v>
      </c>
      <c r="L33" s="46">
        <f t="shared" si="9"/>
        <v>4.6533071059749176</v>
      </c>
      <c r="M33" s="46">
        <f t="shared" si="9"/>
        <v>-2.0493656007956389</v>
      </c>
      <c r="N33" s="46">
        <f t="shared" si="9"/>
        <v>-6.1384006114083292</v>
      </c>
      <c r="O33" s="154">
        <f t="shared" si="9"/>
        <v>-0.89005072666729745</v>
      </c>
      <c r="P33" s="155">
        <f t="shared" si="9"/>
        <v>-0.66371681415928663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17.180228136882135</v>
      </c>
      <c r="C34" s="158">
        <f t="shared" ref="C34:P34" si="10">IF(OR(C23=" --- ",C31=" --- ")," --- ",C23/C31*100-100)</f>
        <v>6.2994452286380067</v>
      </c>
      <c r="D34" s="158" t="str">
        <f t="shared" si="10"/>
        <v xml:space="preserve"> --- </v>
      </c>
      <c r="E34" s="158">
        <f t="shared" si="10"/>
        <v>6.2103886522919964</v>
      </c>
      <c r="F34" s="158">
        <f t="shared" si="10"/>
        <v>6.9253908961687216</v>
      </c>
      <c r="G34" s="158">
        <f t="shared" si="10"/>
        <v>6.6423804984338801</v>
      </c>
      <c r="H34" s="158" t="str">
        <f t="shared" si="10"/>
        <v xml:space="preserve"> --- </v>
      </c>
      <c r="I34" s="158" t="str">
        <f t="shared" si="10"/>
        <v xml:space="preserve"> --- </v>
      </c>
      <c r="J34" s="158">
        <f t="shared" si="10"/>
        <v>6.009523809523813</v>
      </c>
      <c r="K34" s="158" t="str">
        <f t="shared" si="10"/>
        <v xml:space="preserve"> --- </v>
      </c>
      <c r="L34" s="158">
        <f t="shared" si="10"/>
        <v>1.9106684207229137</v>
      </c>
      <c r="M34" s="158">
        <f t="shared" si="10"/>
        <v>6.0943245403677082</v>
      </c>
      <c r="N34" s="158">
        <f t="shared" si="10"/>
        <v>-2.476538943659591</v>
      </c>
      <c r="O34" s="159">
        <f t="shared" si="10"/>
        <v>6.9460161086334296</v>
      </c>
      <c r="P34" s="160">
        <f t="shared" si="10"/>
        <v>4.5171796124409838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-1092</v>
      </c>
      <c r="C36" s="47">
        <f t="shared" ref="C36:P36" si="11">IF(OR(C15=" --- ",C23=" --- ")," --- ",C15-C23)</f>
        <v>1153</v>
      </c>
      <c r="D36" s="47">
        <f t="shared" si="11"/>
        <v>-264</v>
      </c>
      <c r="E36" s="47">
        <f t="shared" si="11"/>
        <v>-544</v>
      </c>
      <c r="F36" s="47">
        <f t="shared" si="11"/>
        <v>681</v>
      </c>
      <c r="G36" s="47">
        <f t="shared" si="11"/>
        <v>-409</v>
      </c>
      <c r="H36" s="47">
        <f t="shared" si="11"/>
        <v>-540</v>
      </c>
      <c r="I36" s="47">
        <f t="shared" si="11"/>
        <v>122</v>
      </c>
      <c r="J36" s="47">
        <f t="shared" si="11"/>
        <v>-612</v>
      </c>
      <c r="K36" s="47">
        <f t="shared" si="11"/>
        <v>-261</v>
      </c>
      <c r="L36" s="47">
        <f t="shared" si="11"/>
        <v>1514</v>
      </c>
      <c r="M36" s="47">
        <f t="shared" si="11"/>
        <v>-680</v>
      </c>
      <c r="N36" s="47">
        <f t="shared" si="11"/>
        <v>-1767</v>
      </c>
      <c r="O36" s="163">
        <f t="shared" si="11"/>
        <v>-286</v>
      </c>
      <c r="P36" s="164">
        <f t="shared" si="11"/>
        <v>-213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5648</v>
      </c>
      <c r="C37" s="166">
        <f t="shared" ref="C37:P37" si="12">IF(OR(C23=" --- ",C31=" --- ")," --- ",C23-C31)</f>
        <v>1919</v>
      </c>
      <c r="D37" s="166" t="str">
        <f t="shared" si="12"/>
        <v xml:space="preserve"> --- </v>
      </c>
      <c r="E37" s="166">
        <f t="shared" si="12"/>
        <v>1852</v>
      </c>
      <c r="F37" s="166">
        <f t="shared" si="12"/>
        <v>2095</v>
      </c>
      <c r="G37" s="166">
        <f t="shared" si="12"/>
        <v>1951</v>
      </c>
      <c r="H37" s="166" t="str">
        <f t="shared" si="12"/>
        <v xml:space="preserve"> --- </v>
      </c>
      <c r="I37" s="166" t="str">
        <f t="shared" si="12"/>
        <v xml:space="preserve"> --- </v>
      </c>
      <c r="J37" s="166">
        <f t="shared" si="12"/>
        <v>1893</v>
      </c>
      <c r="K37" s="166" t="str">
        <f t="shared" si="12"/>
        <v xml:space="preserve"> --- </v>
      </c>
      <c r="L37" s="166">
        <f t="shared" si="12"/>
        <v>610</v>
      </c>
      <c r="M37" s="166">
        <f t="shared" si="12"/>
        <v>1906</v>
      </c>
      <c r="N37" s="166">
        <f t="shared" si="12"/>
        <v>-731</v>
      </c>
      <c r="O37" s="167">
        <f t="shared" si="12"/>
        <v>2087</v>
      </c>
      <c r="P37" s="168">
        <f t="shared" si="12"/>
        <v>1387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243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241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4.3307794683644403</v>
      </c>
      <c r="D97" s="46">
        <f t="shared" si="13"/>
        <v>0</v>
      </c>
      <c r="E97" s="46">
        <f t="shared" si="13"/>
        <v>-0.39191268038972282</v>
      </c>
      <c r="F97" s="46">
        <f t="shared" si="13"/>
        <v>1.537764139758707</v>
      </c>
      <c r="G97" s="46">
        <f t="shared" si="13"/>
        <v>0.34716864681377047</v>
      </c>
      <c r="H97" s="46">
        <f t="shared" si="13"/>
        <v>-2.1178002450980387</v>
      </c>
      <c r="I97" s="46">
        <f t="shared" si="13"/>
        <v>0.45627945246464208</v>
      </c>
      <c r="J97" s="46">
        <f t="shared" si="13"/>
        <v>-1.2186456334825522</v>
      </c>
      <c r="K97" s="46">
        <f t="shared" si="13"/>
        <v>-0.5680108335841112</v>
      </c>
      <c r="L97" s="46">
        <f t="shared" si="13"/>
        <v>4.698010337746922</v>
      </c>
      <c r="M97" s="46">
        <f t="shared" si="13"/>
        <v>-3.5072951739618503</v>
      </c>
      <c r="N97" s="46">
        <f t="shared" si="13"/>
        <v>-5.2450524100530203</v>
      </c>
      <c r="O97" s="154">
        <f t="shared" si="13"/>
        <v>0.62952931703388515</v>
      </c>
      <c r="P97" s="155">
        <f t="shared" si="13"/>
        <v>-2.2116554240852793E-2</v>
      </c>
    </row>
    <row r="98" spans="1:16" ht="30" customHeight="1" thickBot="1">
      <c r="A98" s="152" t="s">
        <v>217</v>
      </c>
      <c r="B98" s="157">
        <f>IF(OR(B21=" --- ",B29=" --- ")," --- ",B21/B29*100-100)</f>
        <v>4.0496720465767595</v>
      </c>
      <c r="C98" s="158">
        <f t="shared" ref="C98:P98" si="14">IF(OR(C21=" --- ",C29=" --- ")," --- ",C21/C29*100-100)</f>
        <v>6.3095101525754416</v>
      </c>
      <c r="D98" s="158" t="str">
        <f t="shared" si="14"/>
        <v xml:space="preserve"> --- </v>
      </c>
      <c r="E98" s="158">
        <f t="shared" si="14"/>
        <v>3.7783183822411388</v>
      </c>
      <c r="F98" s="158">
        <f t="shared" si="14"/>
        <v>5.7838436001475486</v>
      </c>
      <c r="G98" s="158">
        <f t="shared" si="14"/>
        <v>3.8372186173195644</v>
      </c>
      <c r="H98" s="158" t="str">
        <f t="shared" si="14"/>
        <v xml:space="preserve"> --- </v>
      </c>
      <c r="I98" s="158" t="str">
        <f t="shared" si="14"/>
        <v xml:space="preserve"> --- </v>
      </c>
      <c r="J98" s="158">
        <f t="shared" si="14"/>
        <v>3.4247078709487795</v>
      </c>
      <c r="K98" s="158" t="str">
        <f t="shared" si="14"/>
        <v xml:space="preserve"> --- </v>
      </c>
      <c r="L98" s="158">
        <f t="shared" si="14"/>
        <v>0.90740211488997602</v>
      </c>
      <c r="M98" s="158">
        <f t="shared" si="14"/>
        <v>5.0475278166678805</v>
      </c>
      <c r="N98" s="158">
        <f t="shared" si="14"/>
        <v>-3.6723714475069187</v>
      </c>
      <c r="O98" s="159">
        <f t="shared" si="14"/>
        <v>4.830602770210632</v>
      </c>
      <c r="P98" s="160">
        <f t="shared" si="14"/>
        <v>2.0885075637841624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1204</v>
      </c>
      <c r="D100" s="47">
        <f t="shared" si="15"/>
        <v>0</v>
      </c>
      <c r="E100" s="47">
        <f t="shared" si="15"/>
        <v>-107</v>
      </c>
      <c r="F100" s="47">
        <f t="shared" si="15"/>
        <v>441</v>
      </c>
      <c r="G100" s="47">
        <f t="shared" si="15"/>
        <v>90</v>
      </c>
      <c r="H100" s="47">
        <f t="shared" si="15"/>
        <v>-553</v>
      </c>
      <c r="I100" s="47">
        <f t="shared" si="15"/>
        <v>122</v>
      </c>
      <c r="J100" s="47">
        <f t="shared" si="15"/>
        <v>-343</v>
      </c>
      <c r="K100" s="47">
        <f t="shared" si="15"/>
        <v>-151</v>
      </c>
      <c r="L100" s="47">
        <f t="shared" si="15"/>
        <v>1327</v>
      </c>
      <c r="M100" s="47">
        <f t="shared" si="15"/>
        <v>-1000</v>
      </c>
      <c r="N100" s="47">
        <f t="shared" si="15"/>
        <v>-1296</v>
      </c>
      <c r="O100" s="163">
        <f t="shared" si="15"/>
        <v>172</v>
      </c>
      <c r="P100" s="164">
        <f t="shared" si="15"/>
        <v>-6</v>
      </c>
    </row>
    <row r="101" spans="1:16" ht="30" customHeight="1" thickBot="1">
      <c r="A101" s="161" t="s">
        <v>219</v>
      </c>
      <c r="B101" s="165">
        <f>IF(OR(B21=" --- ",B29=" --- ")," --- ",B21-B29)</f>
        <v>1099</v>
      </c>
      <c r="C101" s="166">
        <f t="shared" ref="C101:P101" si="16">IF(OR(C21=" --- ",C29=" --- ")," --- ",C21-C29)</f>
        <v>1650</v>
      </c>
      <c r="D101" s="166" t="str">
        <f t="shared" si="16"/>
        <v xml:space="preserve"> --- </v>
      </c>
      <c r="E101" s="166">
        <f t="shared" si="16"/>
        <v>994</v>
      </c>
      <c r="F101" s="166">
        <f t="shared" si="16"/>
        <v>1568</v>
      </c>
      <c r="G101" s="166">
        <f t="shared" si="16"/>
        <v>958</v>
      </c>
      <c r="H101" s="166" t="str">
        <f t="shared" si="16"/>
        <v xml:space="preserve"> --- </v>
      </c>
      <c r="I101" s="166" t="str">
        <f t="shared" si="16"/>
        <v xml:space="preserve"> --- </v>
      </c>
      <c r="J101" s="166">
        <f t="shared" si="16"/>
        <v>932</v>
      </c>
      <c r="K101" s="166" t="str">
        <f t="shared" si="16"/>
        <v xml:space="preserve"> --- </v>
      </c>
      <c r="L101" s="166">
        <f t="shared" si="16"/>
        <v>254</v>
      </c>
      <c r="M101" s="166">
        <f t="shared" si="16"/>
        <v>1370</v>
      </c>
      <c r="N101" s="166">
        <f t="shared" si="16"/>
        <v>-942</v>
      </c>
      <c r="O101" s="167">
        <f t="shared" si="16"/>
        <v>1259</v>
      </c>
      <c r="P101" s="168">
        <f t="shared" si="16"/>
        <v>555</v>
      </c>
    </row>
    <row r="103" spans="1:16">
      <c r="P103" s="25" t="s">
        <v>242</v>
      </c>
    </row>
    <row r="147" spans="1:16" ht="13.5" thickBot="1">
      <c r="P147" s="25" t="s">
        <v>240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-10.6163717674509</v>
      </c>
      <c r="C150" s="46">
        <f t="shared" ref="C150:P150" si="17">IF(OR(C14=" --- ",C22=" --- ")," --- ",C14/C22*100-100)</f>
        <v>-1.1132940406024829</v>
      </c>
      <c r="D150" s="46">
        <f t="shared" si="17"/>
        <v>-6.0027285129604309</v>
      </c>
      <c r="E150" s="46">
        <f t="shared" si="17"/>
        <v>-9.9977121940059419</v>
      </c>
      <c r="F150" s="46">
        <f t="shared" si="17"/>
        <v>6.5430752453653298</v>
      </c>
      <c r="G150" s="46">
        <f t="shared" si="17"/>
        <v>-9.2424523059825816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>
        <f t="shared" si="17"/>
        <v>-2.2394136807817517</v>
      </c>
      <c r="L150" s="46">
        <f t="shared" si="17"/>
        <v>4.3589743589743648</v>
      </c>
      <c r="M150" s="46">
        <f t="shared" si="17"/>
        <v>6.8537159991432901</v>
      </c>
      <c r="N150" s="46">
        <f t="shared" si="17"/>
        <v>-11.552612214863871</v>
      </c>
      <c r="O150" s="154">
        <f t="shared" si="17"/>
        <v>-9.5198503429640482</v>
      </c>
      <c r="P150" s="155">
        <f t="shared" si="17"/>
        <v>-4.1708643965343555</v>
      </c>
    </row>
    <row r="151" spans="1:16" ht="30" customHeight="1" thickBot="1">
      <c r="A151" s="152" t="s">
        <v>224</v>
      </c>
      <c r="B151" s="157">
        <f>IF(OR(B22=" --- ",B30=" --- ")," --- ",B22/B30*100-100)</f>
        <v>79.292313055603984</v>
      </c>
      <c r="C151" s="158">
        <f t="shared" ref="C151:P151" si="18">IF(OR(C22=" --- ",C30=" --- ")," --- ",C22/C30*100-100)</f>
        <v>6.2384044526901761</v>
      </c>
      <c r="D151" s="158" t="str">
        <f t="shared" si="18"/>
        <v xml:space="preserve"> --- </v>
      </c>
      <c r="E151" s="158">
        <f t="shared" si="18"/>
        <v>24.423569598633648</v>
      </c>
      <c r="F151" s="158">
        <f t="shared" si="18"/>
        <v>16.778096147723659</v>
      </c>
      <c r="G151" s="158">
        <f t="shared" si="18"/>
        <v>22.537448933272813</v>
      </c>
      <c r="H151" s="158" t="str">
        <f t="shared" si="18"/>
        <v xml:space="preserve"> --- </v>
      </c>
      <c r="I151" s="158" t="str">
        <f t="shared" si="18"/>
        <v xml:space="preserve"> --- </v>
      </c>
      <c r="J151" s="158">
        <f t="shared" si="18"/>
        <v>22.421838544097056</v>
      </c>
      <c r="K151" s="158" t="str">
        <f t="shared" si="18"/>
        <v xml:space="preserve"> --- </v>
      </c>
      <c r="L151" s="158">
        <f t="shared" si="18"/>
        <v>9.0493136756481789</v>
      </c>
      <c r="M151" s="158">
        <f t="shared" si="18"/>
        <v>12.968787805468168</v>
      </c>
      <c r="N151" s="158">
        <f t="shared" si="18"/>
        <v>5.4578375581996852</v>
      </c>
      <c r="O151" s="159">
        <f t="shared" si="18"/>
        <v>20.788350489580722</v>
      </c>
      <c r="P151" s="160">
        <f t="shared" si="18"/>
        <v>20.140401839748236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-1092</v>
      </c>
      <c r="C153" s="47">
        <f t="shared" ref="C153:P153" si="19">IF(OR(C14=" --- ",C22=" --- ")," --- ",C14-C22)</f>
        <v>-51</v>
      </c>
      <c r="D153" s="47">
        <f t="shared" si="19"/>
        <v>-264</v>
      </c>
      <c r="E153" s="47">
        <f t="shared" si="19"/>
        <v>-437</v>
      </c>
      <c r="F153" s="47">
        <f t="shared" si="19"/>
        <v>240</v>
      </c>
      <c r="G153" s="47">
        <f t="shared" si="19"/>
        <v>-499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>
        <f t="shared" si="19"/>
        <v>-110</v>
      </c>
      <c r="L153" s="47">
        <f t="shared" si="19"/>
        <v>187</v>
      </c>
      <c r="M153" s="47">
        <f t="shared" si="19"/>
        <v>320</v>
      </c>
      <c r="N153" s="47">
        <f t="shared" si="19"/>
        <v>-471</v>
      </c>
      <c r="O153" s="163">
        <f t="shared" si="19"/>
        <v>-458</v>
      </c>
      <c r="P153" s="164">
        <f t="shared" si="19"/>
        <v>-207</v>
      </c>
    </row>
    <row r="154" spans="1:16" ht="30" customHeight="1" thickBot="1">
      <c r="A154" s="161" t="s">
        <v>226</v>
      </c>
      <c r="B154" s="165">
        <f>IF(OR(B22=" --- ",B30=" --- ")," --- ",B22-B30)</f>
        <v>4549</v>
      </c>
      <c r="C154" s="166">
        <f t="shared" ref="C154:P154" si="20">IF(OR(C22=" --- ",C30=" --- ")," --- ",C22-C30)</f>
        <v>269</v>
      </c>
      <c r="D154" s="166" t="str">
        <f t="shared" si="20"/>
        <v xml:space="preserve"> --- </v>
      </c>
      <c r="E154" s="166">
        <f t="shared" si="20"/>
        <v>858</v>
      </c>
      <c r="F154" s="166">
        <f t="shared" si="20"/>
        <v>527</v>
      </c>
      <c r="G154" s="166">
        <f t="shared" si="20"/>
        <v>993</v>
      </c>
      <c r="H154" s="166" t="str">
        <f t="shared" si="20"/>
        <v xml:space="preserve"> --- </v>
      </c>
      <c r="I154" s="166" t="str">
        <f t="shared" si="20"/>
        <v xml:space="preserve"> --- </v>
      </c>
      <c r="J154" s="166">
        <f t="shared" si="20"/>
        <v>961</v>
      </c>
      <c r="K154" s="166" t="str">
        <f t="shared" si="20"/>
        <v xml:space="preserve"> --- </v>
      </c>
      <c r="L154" s="166">
        <f t="shared" si="20"/>
        <v>356</v>
      </c>
      <c r="M154" s="166">
        <f t="shared" si="20"/>
        <v>536</v>
      </c>
      <c r="N154" s="166">
        <f t="shared" si="20"/>
        <v>211</v>
      </c>
      <c r="O154" s="167">
        <f t="shared" si="20"/>
        <v>828</v>
      </c>
      <c r="P154" s="168">
        <f t="shared" si="20"/>
        <v>832</v>
      </c>
    </row>
    <row r="156" spans="1:16">
      <c r="P156" s="25" t="s">
        <v>239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59" priority="9" stopIfTrue="1">
      <formula>B9&gt;B17</formula>
    </cfRule>
    <cfRule type="expression" dxfId="258" priority="10" stopIfTrue="1">
      <formula>B9&lt;B17</formula>
    </cfRule>
  </conditionalFormatting>
  <conditionalFormatting sqref="C9:E9">
    <cfRule type="expression" dxfId="257" priority="7" stopIfTrue="1">
      <formula>C9&gt;C17</formula>
    </cfRule>
    <cfRule type="expression" dxfId="256" priority="8" stopIfTrue="1">
      <formula>C9&lt;C17</formula>
    </cfRule>
  </conditionalFormatting>
  <conditionalFormatting sqref="B10">
    <cfRule type="expression" dxfId="255" priority="5" stopIfTrue="1">
      <formula>B10&gt;B18</formula>
    </cfRule>
    <cfRule type="expression" dxfId="254" priority="6" stopIfTrue="1">
      <formula>B10&lt;B18</formula>
    </cfRule>
  </conditionalFormatting>
  <conditionalFormatting sqref="C9:O9">
    <cfRule type="expression" dxfId="253" priority="3" stopIfTrue="1">
      <formula>C9&gt;C17</formula>
    </cfRule>
    <cfRule type="expression" dxfId="252" priority="4" stopIfTrue="1">
      <formula>C9&lt;C17</formula>
    </cfRule>
  </conditionalFormatting>
  <conditionalFormatting sqref="C10:O10">
    <cfRule type="expression" dxfId="251" priority="1" stopIfTrue="1">
      <formula>C10&gt;C18</formula>
    </cfRule>
    <cfRule type="expression" dxfId="25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5" t="s">
        <v>52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76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11.5</v>
      </c>
      <c r="C9" s="50">
        <v>11.71153846153846</v>
      </c>
      <c r="D9" s="50">
        <v>11.08</v>
      </c>
      <c r="E9" s="50">
        <v>11.15</v>
      </c>
      <c r="F9" s="50">
        <v>10.65</v>
      </c>
      <c r="G9" s="50">
        <v>11.2</v>
      </c>
      <c r="H9" s="50">
        <v>12.122130464429135</v>
      </c>
      <c r="I9" s="50">
        <v>11.44</v>
      </c>
      <c r="J9" s="50">
        <v>0</v>
      </c>
      <c r="K9" s="50">
        <v>10.993</v>
      </c>
      <c r="L9" s="50">
        <v>11.447114583333333</v>
      </c>
      <c r="M9" s="50">
        <v>11.54</v>
      </c>
      <c r="N9" s="50">
        <v>10.8</v>
      </c>
      <c r="O9" s="131">
        <v>11.57</v>
      </c>
      <c r="P9" s="63">
        <f t="shared" ref="P9:P12" si="0">SUM(B9:O9)/COUNTIF(B9:O9,"&gt;0")</f>
        <v>11.323367962253915</v>
      </c>
    </row>
    <row r="10" spans="1:33" s="34" customFormat="1" ht="30" customHeight="1">
      <c r="A10" s="33" t="s">
        <v>17</v>
      </c>
      <c r="B10" s="74">
        <v>42</v>
      </c>
      <c r="C10" s="51">
        <v>40.830600000000004</v>
      </c>
      <c r="D10" s="51">
        <v>41.558800000000005</v>
      </c>
      <c r="E10" s="51">
        <v>42</v>
      </c>
      <c r="F10" s="51">
        <v>46.120000000000005</v>
      </c>
      <c r="G10" s="51">
        <v>32.07</v>
      </c>
      <c r="H10" s="51">
        <v>46.992266999999998</v>
      </c>
      <c r="I10" s="51">
        <v>37.590000000000003</v>
      </c>
      <c r="J10" s="51">
        <v>0</v>
      </c>
      <c r="K10" s="51">
        <v>34.81</v>
      </c>
      <c r="L10" s="51">
        <v>41.4</v>
      </c>
      <c r="M10" s="51">
        <v>36</v>
      </c>
      <c r="N10" s="51">
        <v>50</v>
      </c>
      <c r="O10" s="132">
        <v>39.770000000000003</v>
      </c>
      <c r="P10" s="56">
        <f t="shared" si="0"/>
        <v>40.857051307692316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0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24846.253794868848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14569.182177033588</v>
      </c>
    </row>
    <row r="13" spans="1:33" s="44" customFormat="1" ht="30" customHeight="1" thickBot="1">
      <c r="A13" s="37" t="s">
        <v>208</v>
      </c>
      <c r="B13" s="38">
        <f>IF(B9=0," --- ",ROUND(12*(1/B9*B11),))</f>
        <v>27009</v>
      </c>
      <c r="C13" s="38">
        <f t="shared" ref="C13:O14" si="1">IF(C9=0," --- ",ROUND(12*(1/C9*C11),))</f>
        <v>26561</v>
      </c>
      <c r="D13" s="38">
        <f t="shared" si="1"/>
        <v>26190</v>
      </c>
      <c r="E13" s="38">
        <f t="shared" si="1"/>
        <v>27390</v>
      </c>
      <c r="F13" s="38">
        <f t="shared" si="1"/>
        <v>27380</v>
      </c>
      <c r="G13" s="38">
        <f t="shared" si="1"/>
        <v>25875</v>
      </c>
      <c r="H13" s="38">
        <f t="shared" si="1"/>
        <v>24659</v>
      </c>
      <c r="I13" s="38">
        <f t="shared" si="1"/>
        <v>25568</v>
      </c>
      <c r="J13" s="38" t="str">
        <f t="shared" si="1"/>
        <v xml:space="preserve"> --- </v>
      </c>
      <c r="K13" s="38">
        <f>IF(K9=0," --- ",ROUND(12*(1/K9*K11)+Q38,))</f>
        <v>27141</v>
      </c>
      <c r="L13" s="38">
        <f t="shared" si="1"/>
        <v>26154</v>
      </c>
      <c r="M13" s="38">
        <f t="shared" si="1"/>
        <v>25772</v>
      </c>
      <c r="N13" s="38">
        <f t="shared" si="1"/>
        <v>26014</v>
      </c>
      <c r="O13" s="135">
        <f t="shared" si="1"/>
        <v>26924</v>
      </c>
      <c r="P13" s="136">
        <f>ROUND(SUM(B13:O13)/COUNTIF(B13:O13,"&gt;0"),)</f>
        <v>26357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4378</v>
      </c>
      <c r="C14" s="77">
        <f t="shared" si="1"/>
        <v>4303</v>
      </c>
      <c r="D14" s="77">
        <f t="shared" si="1"/>
        <v>4079</v>
      </c>
      <c r="E14" s="77">
        <f t="shared" si="1"/>
        <v>3934</v>
      </c>
      <c r="F14" s="77">
        <f t="shared" si="1"/>
        <v>3617</v>
      </c>
      <c r="G14" s="77">
        <f t="shared" si="1"/>
        <v>4900</v>
      </c>
      <c r="H14" s="77">
        <f t="shared" si="1"/>
        <v>4127</v>
      </c>
      <c r="I14" s="77">
        <f t="shared" si="1"/>
        <v>4658</v>
      </c>
      <c r="J14" s="77" t="str">
        <f t="shared" si="1"/>
        <v xml:space="preserve"> --- </v>
      </c>
      <c r="K14" s="77">
        <f t="shared" si="1"/>
        <v>4802</v>
      </c>
      <c r="L14" s="77">
        <f t="shared" si="1"/>
        <v>4477</v>
      </c>
      <c r="M14" s="77">
        <f t="shared" si="1"/>
        <v>4989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4325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31387</v>
      </c>
      <c r="C15" s="77">
        <f t="shared" ref="C15:P15" si="2">IF(C9=0," --- ",C13+C14)</f>
        <v>30864</v>
      </c>
      <c r="D15" s="77">
        <f t="shared" si="2"/>
        <v>30269</v>
      </c>
      <c r="E15" s="77">
        <f t="shared" si="2"/>
        <v>31324</v>
      </c>
      <c r="F15" s="77">
        <f t="shared" si="2"/>
        <v>30997</v>
      </c>
      <c r="G15" s="77">
        <f t="shared" si="2"/>
        <v>30775</v>
      </c>
      <c r="H15" s="77">
        <f t="shared" si="2"/>
        <v>28786</v>
      </c>
      <c r="I15" s="77">
        <f t="shared" si="2"/>
        <v>30226</v>
      </c>
      <c r="J15" s="77" t="str">
        <f t="shared" si="2"/>
        <v xml:space="preserve"> --- </v>
      </c>
      <c r="K15" s="77">
        <f t="shared" si="2"/>
        <v>31943</v>
      </c>
      <c r="L15" s="77">
        <f t="shared" si="2"/>
        <v>30631</v>
      </c>
      <c r="M15" s="77">
        <f t="shared" si="2"/>
        <v>30761</v>
      </c>
      <c r="N15" s="77">
        <f t="shared" si="2"/>
        <v>29620</v>
      </c>
      <c r="O15" s="138">
        <f t="shared" si="2"/>
        <v>31277</v>
      </c>
      <c r="P15" s="136">
        <f t="shared" si="2"/>
        <v>30682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11.5</v>
      </c>
      <c r="C17" s="50">
        <v>11.71153846153846</v>
      </c>
      <c r="D17" s="50">
        <v>11.08</v>
      </c>
      <c r="E17" s="50">
        <v>11.15</v>
      </c>
      <c r="F17" s="50">
        <v>12.3</v>
      </c>
      <c r="G17" s="50">
        <v>11.2</v>
      </c>
      <c r="H17" s="50">
        <v>12.122130464429125</v>
      </c>
      <c r="I17" s="50">
        <v>11.44</v>
      </c>
      <c r="J17" s="50">
        <v>0</v>
      </c>
      <c r="K17" s="50">
        <v>10.993</v>
      </c>
      <c r="L17" s="50">
        <v>12.263270833333335</v>
      </c>
      <c r="M17" s="50">
        <v>11.54</v>
      </c>
      <c r="N17" s="50">
        <v>11.51</v>
      </c>
      <c r="O17" s="131">
        <v>11.57</v>
      </c>
      <c r="P17" s="143">
        <f t="shared" ref="P17:P20" si="3">SUM(B17:O17)/COUNTIF(B17:O17,"&gt;0")</f>
        <v>11.567687673792376</v>
      </c>
      <c r="R17" s="144"/>
      <c r="S17" s="144"/>
    </row>
    <row r="18" spans="1:23" s="34" customFormat="1" ht="30" customHeight="1">
      <c r="A18" s="33" t="s">
        <v>17</v>
      </c>
      <c r="B18" s="145">
        <v>29.2</v>
      </c>
      <c r="C18" s="51">
        <v>40.830600000000004</v>
      </c>
      <c r="D18" s="51">
        <v>41.558800000000005</v>
      </c>
      <c r="E18" s="51">
        <v>42</v>
      </c>
      <c r="F18" s="51">
        <v>47.95</v>
      </c>
      <c r="G18" s="51">
        <v>32.07</v>
      </c>
      <c r="H18" s="51">
        <v>46.992266999999998</v>
      </c>
      <c r="I18" s="51">
        <v>37.590000000000003</v>
      </c>
      <c r="J18" s="51">
        <v>0</v>
      </c>
      <c r="K18" s="51">
        <v>34.81</v>
      </c>
      <c r="L18" s="51">
        <v>40.590000000000003</v>
      </c>
      <c r="M18" s="51">
        <v>36</v>
      </c>
      <c r="N18" s="51">
        <v>41</v>
      </c>
      <c r="O18" s="132">
        <v>39.770000000000003</v>
      </c>
      <c r="P18" s="146">
        <f t="shared" si="3"/>
        <v>39.258589769230767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0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25134.923076923078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0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15001.76923076923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27009</v>
      </c>
      <c r="C21" s="38">
        <f t="shared" ref="C21:O22" si="4">IF(C17=0," --- ",ROUND(12*(1/C17*C19),))</f>
        <v>27277</v>
      </c>
      <c r="D21" s="38">
        <f t="shared" si="4"/>
        <v>26190</v>
      </c>
      <c r="E21" s="38">
        <f t="shared" si="4"/>
        <v>27498</v>
      </c>
      <c r="F21" s="38">
        <f t="shared" si="4"/>
        <v>23805</v>
      </c>
      <c r="G21" s="38">
        <f t="shared" si="4"/>
        <v>25785</v>
      </c>
      <c r="H21" s="38">
        <f t="shared" si="4"/>
        <v>25213</v>
      </c>
      <c r="I21" s="38">
        <f t="shared" si="4"/>
        <v>26224</v>
      </c>
      <c r="J21" s="38" t="str">
        <f t="shared" si="4"/>
        <v xml:space="preserve"> --- </v>
      </c>
      <c r="K21" s="38">
        <f t="shared" si="4"/>
        <v>27300</v>
      </c>
      <c r="L21" s="38">
        <f t="shared" si="4"/>
        <v>24645</v>
      </c>
      <c r="M21" s="38">
        <f t="shared" si="4"/>
        <v>26709</v>
      </c>
      <c r="N21" s="38">
        <f t="shared" si="4"/>
        <v>24709</v>
      </c>
      <c r="O21" s="135">
        <f t="shared" si="4"/>
        <v>26967</v>
      </c>
      <c r="P21" s="136">
        <f>ROUND(SUM(B21:O21)/COUNTIF(B21:O21,"&gt;0"),)</f>
        <v>26102</v>
      </c>
    </row>
    <row r="22" spans="1:23" s="82" customFormat="1" ht="30" customHeight="1" thickBot="1">
      <c r="A22" s="37" t="s">
        <v>209</v>
      </c>
      <c r="B22" s="77">
        <f>IF(B18=0," --- ",ROUND(12*(1/B18*B20),))</f>
        <v>7045</v>
      </c>
      <c r="C22" s="77">
        <f t="shared" si="4"/>
        <v>4581</v>
      </c>
      <c r="D22" s="77">
        <f t="shared" si="4"/>
        <v>4339</v>
      </c>
      <c r="E22" s="77">
        <f t="shared" si="4"/>
        <v>4371</v>
      </c>
      <c r="F22" s="77">
        <f t="shared" si="4"/>
        <v>3554</v>
      </c>
      <c r="G22" s="77">
        <f t="shared" si="4"/>
        <v>5399</v>
      </c>
      <c r="H22" s="77">
        <f t="shared" si="4"/>
        <v>4114</v>
      </c>
      <c r="I22" s="77">
        <f t="shared" si="4"/>
        <v>4658</v>
      </c>
      <c r="J22" s="77" t="str">
        <f t="shared" si="4"/>
        <v xml:space="preserve"> --- </v>
      </c>
      <c r="K22" s="77">
        <f t="shared" si="4"/>
        <v>4912</v>
      </c>
      <c r="L22" s="77">
        <f t="shared" si="4"/>
        <v>4290</v>
      </c>
      <c r="M22" s="77">
        <f t="shared" si="4"/>
        <v>4669</v>
      </c>
      <c r="N22" s="77">
        <f t="shared" si="4"/>
        <v>4077</v>
      </c>
      <c r="O22" s="138">
        <f t="shared" si="4"/>
        <v>4811</v>
      </c>
      <c r="P22" s="136">
        <f>ROUND(SUM(B22:O22)/COUNTIF(B22:O22,"&gt;0"),)</f>
        <v>4678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34054</v>
      </c>
      <c r="C23" s="77">
        <f t="shared" si="5"/>
        <v>31858</v>
      </c>
      <c r="D23" s="77">
        <f t="shared" si="5"/>
        <v>30529</v>
      </c>
      <c r="E23" s="77">
        <f t="shared" si="5"/>
        <v>31869</v>
      </c>
      <c r="F23" s="77">
        <f t="shared" si="5"/>
        <v>27359</v>
      </c>
      <c r="G23" s="77">
        <f t="shared" si="5"/>
        <v>31184</v>
      </c>
      <c r="H23" s="77">
        <f t="shared" si="5"/>
        <v>29327</v>
      </c>
      <c r="I23" s="77">
        <f t="shared" si="5"/>
        <v>30882</v>
      </c>
      <c r="J23" s="77" t="str">
        <f t="shared" si="5"/>
        <v xml:space="preserve"> --- </v>
      </c>
      <c r="K23" s="77">
        <f t="shared" si="5"/>
        <v>32212</v>
      </c>
      <c r="L23" s="77">
        <f t="shared" si="5"/>
        <v>28935</v>
      </c>
      <c r="M23" s="77">
        <f t="shared" si="5"/>
        <v>31378</v>
      </c>
      <c r="N23" s="77">
        <f t="shared" si="5"/>
        <v>28786</v>
      </c>
      <c r="O23" s="138">
        <f t="shared" si="5"/>
        <v>31778</v>
      </c>
      <c r="P23" s="136">
        <f t="shared" si="5"/>
        <v>30780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11</v>
      </c>
      <c r="C25" s="50">
        <v>11.538461538461538</v>
      </c>
      <c r="D25" s="50">
        <v>11.86</v>
      </c>
      <c r="E25" s="50">
        <v>11.15</v>
      </c>
      <c r="F25" s="50">
        <v>12.3</v>
      </c>
      <c r="G25" s="50">
        <v>11.2</v>
      </c>
      <c r="H25" s="50">
        <v>11.940298507462687</v>
      </c>
      <c r="I25" s="50">
        <v>11.44</v>
      </c>
      <c r="J25" s="50">
        <v>0</v>
      </c>
      <c r="K25" s="50">
        <v>10.993</v>
      </c>
      <c r="L25" s="50">
        <v>12.321866666666667</v>
      </c>
      <c r="M25" s="50">
        <v>11.54</v>
      </c>
      <c r="N25" s="50">
        <v>11.51</v>
      </c>
      <c r="O25" s="131">
        <v>11.57</v>
      </c>
      <c r="P25" s="143">
        <f t="shared" ref="P25:P28" si="6">SUM(B25:O25)/COUNTIF(B25:O25,"&gt;0")</f>
        <v>11.566432824045451</v>
      </c>
      <c r="R25" s="144"/>
      <c r="S25" s="144"/>
    </row>
    <row r="26" spans="1:23" s="34" customFormat="1" ht="30" customHeight="1">
      <c r="A26" s="33" t="s">
        <v>17</v>
      </c>
      <c r="B26" s="145">
        <v>29.2</v>
      </c>
      <c r="C26" s="51">
        <v>40.03</v>
      </c>
      <c r="D26" s="51">
        <v>40.56</v>
      </c>
      <c r="E26" s="51">
        <v>44</v>
      </c>
      <c r="F26" s="51">
        <v>50.48</v>
      </c>
      <c r="G26" s="51">
        <v>32.07</v>
      </c>
      <c r="H26" s="51">
        <v>46.297800000000002</v>
      </c>
      <c r="I26" s="51">
        <v>37.590000000000003</v>
      </c>
      <c r="J26" s="51">
        <v>0</v>
      </c>
      <c r="K26" s="51">
        <v>32.81</v>
      </c>
      <c r="L26" s="51">
        <v>40.590000000000003</v>
      </c>
      <c r="M26" s="51">
        <v>36</v>
      </c>
      <c r="N26" s="51">
        <v>38.200000000000003</v>
      </c>
      <c r="O26" s="132">
        <v>39.770000000000003</v>
      </c>
      <c r="P26" s="146">
        <f t="shared" si="6"/>
        <v>39.045984615384612</v>
      </c>
      <c r="R26" s="144"/>
      <c r="S26" s="144"/>
    </row>
    <row r="27" spans="1:23" s="44" customFormat="1" ht="30" customHeight="1">
      <c r="A27" s="35" t="s">
        <v>16</v>
      </c>
      <c r="B27" s="147">
        <v>25056.724999999999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24080</v>
      </c>
      <c r="J27" s="52">
        <v>0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24066.748076923075</v>
      </c>
      <c r="R27" s="144"/>
      <c r="S27" s="144"/>
    </row>
    <row r="28" spans="1:23" s="82" customFormat="1" ht="30" customHeight="1" thickBot="1">
      <c r="A28" s="36" t="s">
        <v>18</v>
      </c>
      <c r="B28" s="149">
        <v>13905.720000000001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0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12990.055384615385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27335</v>
      </c>
      <c r="C29" s="38">
        <f t="shared" ref="C29:O30" si="7">IF(C25=0," --- ",ROUND(12*(1/C25*C27),))</f>
        <v>26131</v>
      </c>
      <c r="D29" s="38">
        <f t="shared" si="7"/>
        <v>23493</v>
      </c>
      <c r="E29" s="38">
        <f t="shared" si="7"/>
        <v>26497</v>
      </c>
      <c r="F29" s="38">
        <f t="shared" si="7"/>
        <v>22878</v>
      </c>
      <c r="G29" s="38">
        <f t="shared" si="7"/>
        <v>24833</v>
      </c>
      <c r="H29" s="38">
        <f t="shared" si="7"/>
        <v>24653</v>
      </c>
      <c r="I29" s="38">
        <f t="shared" si="7"/>
        <v>25259</v>
      </c>
      <c r="J29" s="38" t="str">
        <f t="shared" si="7"/>
        <v xml:space="preserve"> --- </v>
      </c>
      <c r="K29" s="38">
        <f t="shared" si="7"/>
        <v>26000</v>
      </c>
      <c r="L29" s="38">
        <f t="shared" si="7"/>
        <v>23355</v>
      </c>
      <c r="M29" s="38">
        <f t="shared" si="7"/>
        <v>25425</v>
      </c>
      <c r="N29" s="38">
        <f t="shared" si="7"/>
        <v>23562</v>
      </c>
      <c r="O29" s="135">
        <f t="shared" si="7"/>
        <v>25680</v>
      </c>
      <c r="P29" s="136">
        <f>ROUND(SUM(B29:O29)/COUNTIF(B29:O29,"&gt;0"),)</f>
        <v>25008</v>
      </c>
    </row>
    <row r="30" spans="1:23" s="82" customFormat="1" ht="30" customHeight="1" thickBot="1">
      <c r="A30" s="37" t="s">
        <v>209</v>
      </c>
      <c r="B30" s="77">
        <f>IF(B26=0," --- ",ROUND(12*(1/B26*B28),))</f>
        <v>5715</v>
      </c>
      <c r="C30" s="77">
        <f t="shared" si="7"/>
        <v>4311</v>
      </c>
      <c r="D30" s="77">
        <f t="shared" si="7"/>
        <v>3743</v>
      </c>
      <c r="E30" s="77">
        <f t="shared" si="7"/>
        <v>3513</v>
      </c>
      <c r="F30" s="77">
        <f t="shared" si="7"/>
        <v>3043</v>
      </c>
      <c r="G30" s="77">
        <f t="shared" si="7"/>
        <v>4406</v>
      </c>
      <c r="H30" s="77">
        <f t="shared" si="7"/>
        <v>3401</v>
      </c>
      <c r="I30" s="77">
        <f t="shared" si="7"/>
        <v>4241</v>
      </c>
      <c r="J30" s="77" t="str">
        <f t="shared" si="7"/>
        <v xml:space="preserve"> --- </v>
      </c>
      <c r="K30" s="77">
        <f t="shared" si="7"/>
        <v>4702</v>
      </c>
      <c r="L30" s="77">
        <f t="shared" si="7"/>
        <v>3934</v>
      </c>
      <c r="M30" s="77">
        <f t="shared" si="7"/>
        <v>4133</v>
      </c>
      <c r="N30" s="77">
        <f t="shared" si="7"/>
        <v>3866</v>
      </c>
      <c r="O30" s="138">
        <f t="shared" si="7"/>
        <v>3983</v>
      </c>
      <c r="P30" s="136">
        <f>ROUND(SUM(B30:O30)/COUNTIF(B30:O30,"&gt;0"),)</f>
        <v>4076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33050</v>
      </c>
      <c r="C31" s="77">
        <f t="shared" si="8"/>
        <v>30442</v>
      </c>
      <c r="D31" s="77">
        <f t="shared" si="8"/>
        <v>27236</v>
      </c>
      <c r="E31" s="77">
        <f t="shared" si="8"/>
        <v>30010</v>
      </c>
      <c r="F31" s="77">
        <f t="shared" si="8"/>
        <v>25921</v>
      </c>
      <c r="G31" s="77">
        <f t="shared" si="8"/>
        <v>29239</v>
      </c>
      <c r="H31" s="77">
        <f t="shared" si="8"/>
        <v>28054</v>
      </c>
      <c r="I31" s="77">
        <f t="shared" si="8"/>
        <v>29500</v>
      </c>
      <c r="J31" s="77" t="str">
        <f t="shared" si="8"/>
        <v xml:space="preserve"> --- </v>
      </c>
      <c r="K31" s="77">
        <f t="shared" si="8"/>
        <v>30702</v>
      </c>
      <c r="L31" s="77">
        <f t="shared" si="8"/>
        <v>27289</v>
      </c>
      <c r="M31" s="77">
        <f t="shared" si="8"/>
        <v>29558</v>
      </c>
      <c r="N31" s="77">
        <f t="shared" si="8"/>
        <v>27428</v>
      </c>
      <c r="O31" s="138">
        <f t="shared" si="8"/>
        <v>29663</v>
      </c>
      <c r="P31" s="136">
        <f t="shared" si="8"/>
        <v>29084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-7.8316790979033328</v>
      </c>
      <c r="C33" s="46">
        <f t="shared" ref="C33:P33" si="9">IF(OR(C15=" --- ",C23=" --- ")," --- ",C15/C23*100-100)</f>
        <v>-3.1200954234415263</v>
      </c>
      <c r="D33" s="46">
        <f t="shared" si="9"/>
        <v>-0.85164925153132742</v>
      </c>
      <c r="E33" s="46">
        <f t="shared" si="9"/>
        <v>-1.7101258276067739</v>
      </c>
      <c r="F33" s="46">
        <f t="shared" si="9"/>
        <v>13.297269637048132</v>
      </c>
      <c r="G33" s="46">
        <f t="shared" si="9"/>
        <v>-1.3115700359158495</v>
      </c>
      <c r="H33" s="46">
        <f t="shared" si="9"/>
        <v>-1.8447164728748362</v>
      </c>
      <c r="I33" s="46">
        <f t="shared" si="9"/>
        <v>-2.1242147529305129</v>
      </c>
      <c r="J33" s="46" t="str">
        <f t="shared" si="9"/>
        <v xml:space="preserve"> --- </v>
      </c>
      <c r="K33" s="46">
        <f t="shared" si="9"/>
        <v>-0.83509251210729474</v>
      </c>
      <c r="L33" s="46">
        <f t="shared" si="9"/>
        <v>5.8614135130464717</v>
      </c>
      <c r="M33" s="46">
        <f t="shared" si="9"/>
        <v>-1.9663458474090163</v>
      </c>
      <c r="N33" s="46">
        <f t="shared" si="9"/>
        <v>2.8972417147224263</v>
      </c>
      <c r="O33" s="154">
        <f t="shared" si="9"/>
        <v>-1.5765624016615334</v>
      </c>
      <c r="P33" s="155">
        <f t="shared" si="9"/>
        <v>-0.3183885640026034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3.0378214826021264</v>
      </c>
      <c r="C34" s="158">
        <f t="shared" ref="C34:P34" si="10">IF(OR(C23=" --- ",C31=" --- ")," --- ",C23/C31*100-100)</f>
        <v>4.6514683660732032</v>
      </c>
      <c r="D34" s="158">
        <f t="shared" si="10"/>
        <v>12.090615362020856</v>
      </c>
      <c r="E34" s="158">
        <f t="shared" si="10"/>
        <v>6.1946017994001892</v>
      </c>
      <c r="F34" s="158">
        <f t="shared" si="10"/>
        <v>5.5476254774121401</v>
      </c>
      <c r="G34" s="158">
        <f t="shared" si="10"/>
        <v>6.6520742843462415</v>
      </c>
      <c r="H34" s="158">
        <f t="shared" si="10"/>
        <v>4.5376773365652099</v>
      </c>
      <c r="I34" s="158">
        <f t="shared" si="10"/>
        <v>4.68474576271187</v>
      </c>
      <c r="J34" s="158" t="str">
        <f t="shared" si="10"/>
        <v xml:space="preserve"> --- </v>
      </c>
      <c r="K34" s="158">
        <f t="shared" si="10"/>
        <v>4.9182463683147688</v>
      </c>
      <c r="L34" s="158">
        <f t="shared" si="10"/>
        <v>6.031734398475578</v>
      </c>
      <c r="M34" s="158">
        <f t="shared" si="10"/>
        <v>6.1573854793964387</v>
      </c>
      <c r="N34" s="158">
        <f t="shared" si="10"/>
        <v>4.9511448155169973</v>
      </c>
      <c r="O34" s="159">
        <f t="shared" si="10"/>
        <v>7.1300947308094322</v>
      </c>
      <c r="P34" s="160">
        <f t="shared" si="10"/>
        <v>5.8313849539265732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-2667</v>
      </c>
      <c r="C36" s="47">
        <f t="shared" ref="C36:P36" si="11">IF(OR(C15=" --- ",C23=" --- ")," --- ",C15-C23)</f>
        <v>-994</v>
      </c>
      <c r="D36" s="47">
        <f t="shared" si="11"/>
        <v>-260</v>
      </c>
      <c r="E36" s="47">
        <f t="shared" si="11"/>
        <v>-545</v>
      </c>
      <c r="F36" s="47">
        <f t="shared" si="11"/>
        <v>3638</v>
      </c>
      <c r="G36" s="47">
        <f t="shared" si="11"/>
        <v>-409</v>
      </c>
      <c r="H36" s="47">
        <f t="shared" si="11"/>
        <v>-541</v>
      </c>
      <c r="I36" s="47">
        <f t="shared" si="11"/>
        <v>-656</v>
      </c>
      <c r="J36" s="47" t="str">
        <f t="shared" si="11"/>
        <v xml:space="preserve"> --- </v>
      </c>
      <c r="K36" s="47">
        <f t="shared" si="11"/>
        <v>-269</v>
      </c>
      <c r="L36" s="47">
        <f t="shared" si="11"/>
        <v>1696</v>
      </c>
      <c r="M36" s="47">
        <f t="shared" si="11"/>
        <v>-617</v>
      </c>
      <c r="N36" s="47">
        <f t="shared" si="11"/>
        <v>834</v>
      </c>
      <c r="O36" s="163">
        <f t="shared" si="11"/>
        <v>-501</v>
      </c>
      <c r="P36" s="164">
        <f t="shared" si="11"/>
        <v>-98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1004</v>
      </c>
      <c r="C37" s="166">
        <f t="shared" ref="C37:P37" si="12">IF(OR(C23=" --- ",C31=" --- ")," --- ",C23-C31)</f>
        <v>1416</v>
      </c>
      <c r="D37" s="166">
        <f t="shared" si="12"/>
        <v>3293</v>
      </c>
      <c r="E37" s="166">
        <f t="shared" si="12"/>
        <v>1859</v>
      </c>
      <c r="F37" s="166">
        <f t="shared" si="12"/>
        <v>1438</v>
      </c>
      <c r="G37" s="166">
        <f t="shared" si="12"/>
        <v>1945</v>
      </c>
      <c r="H37" s="166">
        <f t="shared" si="12"/>
        <v>1273</v>
      </c>
      <c r="I37" s="166">
        <f t="shared" si="12"/>
        <v>1382</v>
      </c>
      <c r="J37" s="166" t="str">
        <f t="shared" si="12"/>
        <v xml:space="preserve"> --- </v>
      </c>
      <c r="K37" s="166">
        <f t="shared" si="12"/>
        <v>1510</v>
      </c>
      <c r="L37" s="166">
        <f t="shared" si="12"/>
        <v>1646</v>
      </c>
      <c r="M37" s="166">
        <f t="shared" si="12"/>
        <v>1820</v>
      </c>
      <c r="N37" s="166">
        <f t="shared" si="12"/>
        <v>1358</v>
      </c>
      <c r="O37" s="167">
        <f t="shared" si="12"/>
        <v>2115</v>
      </c>
      <c r="P37" s="168">
        <f t="shared" si="12"/>
        <v>1696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77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251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0</v>
      </c>
      <c r="C97" s="46">
        <f t="shared" ref="C97:P97" si="13">IF(OR(C13=" --- ",C21=" --- ")," --- ",C13/C21*100-100)</f>
        <v>-2.6249220955383663</v>
      </c>
      <c r="D97" s="46">
        <f t="shared" si="13"/>
        <v>0</v>
      </c>
      <c r="E97" s="46">
        <f t="shared" si="13"/>
        <v>-0.39275583678812609</v>
      </c>
      <c r="F97" s="46">
        <f t="shared" si="13"/>
        <v>15.017853392144502</v>
      </c>
      <c r="G97" s="46">
        <f t="shared" si="13"/>
        <v>0.34904013961605074</v>
      </c>
      <c r="H97" s="46">
        <f t="shared" si="13"/>
        <v>-2.1972791813746824</v>
      </c>
      <c r="I97" s="46">
        <f t="shared" si="13"/>
        <v>-2.5015253203172705</v>
      </c>
      <c r="J97" s="46" t="str">
        <f t="shared" si="13"/>
        <v xml:space="preserve"> --- </v>
      </c>
      <c r="K97" s="46">
        <f t="shared" si="13"/>
        <v>-0.5824175824175768</v>
      </c>
      <c r="L97" s="46">
        <f t="shared" si="13"/>
        <v>6.1229458307973346</v>
      </c>
      <c r="M97" s="46">
        <f t="shared" si="13"/>
        <v>-3.5081807630386663</v>
      </c>
      <c r="N97" s="46">
        <f t="shared" si="13"/>
        <v>5.2814763851228435</v>
      </c>
      <c r="O97" s="154">
        <f t="shared" si="13"/>
        <v>-0.15945414766194688</v>
      </c>
      <c r="P97" s="155">
        <f t="shared" si="13"/>
        <v>0.97693663320819724</v>
      </c>
    </row>
    <row r="98" spans="1:16" ht="30" customHeight="1" thickBot="1">
      <c r="A98" s="152" t="s">
        <v>217</v>
      </c>
      <c r="B98" s="157">
        <f>IF(OR(B21=" --- ",B29=" --- ")," --- ",B21/B29*100-100)</f>
        <v>-1.1926102066947095</v>
      </c>
      <c r="C98" s="158">
        <f t="shared" ref="C98:P98" si="14">IF(OR(C21=" --- ",C29=" --- ")," --- ",C21/C29*100-100)</f>
        <v>4.3855956526730751</v>
      </c>
      <c r="D98" s="158">
        <f t="shared" si="14"/>
        <v>11.480015323713459</v>
      </c>
      <c r="E98" s="158">
        <f t="shared" si="14"/>
        <v>3.7777861644714363</v>
      </c>
      <c r="F98" s="158">
        <f t="shared" si="14"/>
        <v>4.0519276160503495</v>
      </c>
      <c r="G98" s="158">
        <f t="shared" si="14"/>
        <v>3.8336085048121333</v>
      </c>
      <c r="H98" s="158">
        <f t="shared" si="14"/>
        <v>2.2715288200218993</v>
      </c>
      <c r="I98" s="158">
        <f t="shared" si="14"/>
        <v>3.8204204441981062</v>
      </c>
      <c r="J98" s="158" t="str">
        <f t="shared" si="14"/>
        <v xml:space="preserve"> --- </v>
      </c>
      <c r="K98" s="158">
        <f t="shared" si="14"/>
        <v>5</v>
      </c>
      <c r="L98" s="158">
        <f t="shared" si="14"/>
        <v>5.5234425176621755</v>
      </c>
      <c r="M98" s="158">
        <f t="shared" si="14"/>
        <v>5.0501474926253849</v>
      </c>
      <c r="N98" s="158">
        <f t="shared" si="14"/>
        <v>4.8680078091842773</v>
      </c>
      <c r="O98" s="159">
        <f t="shared" si="14"/>
        <v>5.0116822429906449</v>
      </c>
      <c r="P98" s="160">
        <f t="shared" si="14"/>
        <v>4.3746001279590558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0</v>
      </c>
      <c r="C100" s="47">
        <f t="shared" ref="C100:P100" si="15">IF(OR(C13=" --- ",C21=" --- ")," --- ",C13-C21)</f>
        <v>-716</v>
      </c>
      <c r="D100" s="47">
        <f t="shared" si="15"/>
        <v>0</v>
      </c>
      <c r="E100" s="47">
        <f t="shared" si="15"/>
        <v>-108</v>
      </c>
      <c r="F100" s="47">
        <f t="shared" si="15"/>
        <v>3575</v>
      </c>
      <c r="G100" s="47">
        <f t="shared" si="15"/>
        <v>90</v>
      </c>
      <c r="H100" s="47">
        <f t="shared" si="15"/>
        <v>-554</v>
      </c>
      <c r="I100" s="47">
        <f t="shared" si="15"/>
        <v>-656</v>
      </c>
      <c r="J100" s="47" t="str">
        <f t="shared" si="15"/>
        <v xml:space="preserve"> --- </v>
      </c>
      <c r="K100" s="47">
        <f t="shared" si="15"/>
        <v>-159</v>
      </c>
      <c r="L100" s="47">
        <f t="shared" si="15"/>
        <v>1509</v>
      </c>
      <c r="M100" s="47">
        <f t="shared" si="15"/>
        <v>-937</v>
      </c>
      <c r="N100" s="47">
        <f t="shared" si="15"/>
        <v>1305</v>
      </c>
      <c r="O100" s="163">
        <f t="shared" si="15"/>
        <v>-43</v>
      </c>
      <c r="P100" s="164">
        <f t="shared" si="15"/>
        <v>255</v>
      </c>
    </row>
    <row r="101" spans="1:16" ht="30" customHeight="1" thickBot="1">
      <c r="A101" s="161" t="s">
        <v>219</v>
      </c>
      <c r="B101" s="165">
        <f>IF(OR(B21=" --- ",B29=" --- ")," --- ",B21-B29)</f>
        <v>-326</v>
      </c>
      <c r="C101" s="166">
        <f t="shared" ref="C101:P101" si="16">IF(OR(C21=" --- ",C29=" --- ")," --- ",C21-C29)</f>
        <v>1146</v>
      </c>
      <c r="D101" s="166">
        <f t="shared" si="16"/>
        <v>2697</v>
      </c>
      <c r="E101" s="166">
        <f t="shared" si="16"/>
        <v>1001</v>
      </c>
      <c r="F101" s="166">
        <f t="shared" si="16"/>
        <v>927</v>
      </c>
      <c r="G101" s="166">
        <f t="shared" si="16"/>
        <v>952</v>
      </c>
      <c r="H101" s="166">
        <f t="shared" si="16"/>
        <v>560</v>
      </c>
      <c r="I101" s="166">
        <f t="shared" si="16"/>
        <v>965</v>
      </c>
      <c r="J101" s="166" t="str">
        <f t="shared" si="16"/>
        <v xml:space="preserve"> --- </v>
      </c>
      <c r="K101" s="166">
        <f t="shared" si="16"/>
        <v>1300</v>
      </c>
      <c r="L101" s="166">
        <f t="shared" si="16"/>
        <v>1290</v>
      </c>
      <c r="M101" s="166">
        <f t="shared" si="16"/>
        <v>1284</v>
      </c>
      <c r="N101" s="166">
        <f t="shared" si="16"/>
        <v>1147</v>
      </c>
      <c r="O101" s="167">
        <f t="shared" si="16"/>
        <v>1287</v>
      </c>
      <c r="P101" s="168">
        <f t="shared" si="16"/>
        <v>1094</v>
      </c>
    </row>
    <row r="103" spans="1:16">
      <c r="P103" s="25" t="s">
        <v>250</v>
      </c>
    </row>
    <row r="147" spans="1:16" ht="13.5" thickBot="1">
      <c r="P147" s="25" t="s">
        <v>249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-37.856635911994317</v>
      </c>
      <c r="C150" s="46">
        <f t="shared" ref="C150:P150" si="17">IF(OR(C14=" --- ",C22=" --- ")," --- ",C14/C22*100-100)</f>
        <v>-6.0685439860292547</v>
      </c>
      <c r="D150" s="46">
        <f t="shared" si="17"/>
        <v>-5.992164093109011</v>
      </c>
      <c r="E150" s="46">
        <f t="shared" si="17"/>
        <v>-9.9977121940059419</v>
      </c>
      <c r="F150" s="46">
        <f t="shared" si="17"/>
        <v>1.7726505346088857</v>
      </c>
      <c r="G150" s="46">
        <f t="shared" si="17"/>
        <v>-9.2424523059825816</v>
      </c>
      <c r="H150" s="46">
        <f t="shared" si="17"/>
        <v>0.31599416626153243</v>
      </c>
      <c r="I150" s="46">
        <f t="shared" si="17"/>
        <v>0</v>
      </c>
      <c r="J150" s="46" t="str">
        <f t="shared" si="17"/>
        <v xml:space="preserve"> --- </v>
      </c>
      <c r="K150" s="46">
        <f t="shared" si="17"/>
        <v>-2.2394136807817517</v>
      </c>
      <c r="L150" s="46">
        <f t="shared" si="17"/>
        <v>4.3589743589743648</v>
      </c>
      <c r="M150" s="46">
        <f t="shared" si="17"/>
        <v>6.8537159991432901</v>
      </c>
      <c r="N150" s="46">
        <f t="shared" si="17"/>
        <v>-11.552612214863871</v>
      </c>
      <c r="O150" s="154">
        <f t="shared" si="17"/>
        <v>-9.5198503429640482</v>
      </c>
      <c r="P150" s="155">
        <f t="shared" si="17"/>
        <v>-7.5459598118854103</v>
      </c>
    </row>
    <row r="151" spans="1:16" ht="30" customHeight="1" thickBot="1">
      <c r="A151" s="152" t="s">
        <v>224</v>
      </c>
      <c r="B151" s="157">
        <f>IF(OR(B22=" --- ",B30=" --- ")," --- ",B22/B30*100-100)</f>
        <v>23.272090988626417</v>
      </c>
      <c r="C151" s="158">
        <f t="shared" ref="C151:P151" si="18">IF(OR(C22=" --- ",C30=" --- ")," --- ",C22/C30*100-100)</f>
        <v>6.2630480167014611</v>
      </c>
      <c r="D151" s="158">
        <f t="shared" si="18"/>
        <v>15.923056371894191</v>
      </c>
      <c r="E151" s="158">
        <f t="shared" si="18"/>
        <v>24.423569598633648</v>
      </c>
      <c r="F151" s="158">
        <f t="shared" si="18"/>
        <v>16.792638843246806</v>
      </c>
      <c r="G151" s="158">
        <f t="shared" si="18"/>
        <v>22.537448933272813</v>
      </c>
      <c r="H151" s="158">
        <f t="shared" si="18"/>
        <v>20.964422228756249</v>
      </c>
      <c r="I151" s="158">
        <f t="shared" si="18"/>
        <v>9.832586654091017</v>
      </c>
      <c r="J151" s="158" t="str">
        <f t="shared" si="18"/>
        <v xml:space="preserve"> --- </v>
      </c>
      <c r="K151" s="158">
        <f t="shared" si="18"/>
        <v>4.4661846022968916</v>
      </c>
      <c r="L151" s="158">
        <f t="shared" si="18"/>
        <v>9.0493136756481789</v>
      </c>
      <c r="M151" s="158">
        <f t="shared" si="18"/>
        <v>12.968787805468168</v>
      </c>
      <c r="N151" s="158">
        <f t="shared" si="18"/>
        <v>5.4578375581996852</v>
      </c>
      <c r="O151" s="159">
        <f t="shared" si="18"/>
        <v>20.788350489580722</v>
      </c>
      <c r="P151" s="160">
        <f t="shared" si="18"/>
        <v>14.769381746810595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-2667</v>
      </c>
      <c r="C153" s="47">
        <f t="shared" ref="C153:P153" si="19">IF(OR(C14=" --- ",C22=" --- ")," --- ",C14-C22)</f>
        <v>-278</v>
      </c>
      <c r="D153" s="47">
        <f t="shared" si="19"/>
        <v>-260</v>
      </c>
      <c r="E153" s="47">
        <f t="shared" si="19"/>
        <v>-437</v>
      </c>
      <c r="F153" s="47">
        <f t="shared" si="19"/>
        <v>63</v>
      </c>
      <c r="G153" s="47">
        <f t="shared" si="19"/>
        <v>-499</v>
      </c>
      <c r="H153" s="47">
        <f t="shared" si="19"/>
        <v>13</v>
      </c>
      <c r="I153" s="47">
        <f t="shared" si="19"/>
        <v>0</v>
      </c>
      <c r="J153" s="47" t="str">
        <f t="shared" si="19"/>
        <v xml:space="preserve"> --- </v>
      </c>
      <c r="K153" s="47">
        <f t="shared" si="19"/>
        <v>-110</v>
      </c>
      <c r="L153" s="47">
        <f t="shared" si="19"/>
        <v>187</v>
      </c>
      <c r="M153" s="47">
        <f t="shared" si="19"/>
        <v>320</v>
      </c>
      <c r="N153" s="47">
        <f t="shared" si="19"/>
        <v>-471</v>
      </c>
      <c r="O153" s="163">
        <f t="shared" si="19"/>
        <v>-458</v>
      </c>
      <c r="P153" s="164">
        <f t="shared" si="19"/>
        <v>-353</v>
      </c>
    </row>
    <row r="154" spans="1:16" ht="30" customHeight="1" thickBot="1">
      <c r="A154" s="161" t="s">
        <v>226</v>
      </c>
      <c r="B154" s="165">
        <f>IF(OR(B22=" --- ",B30=" --- ")," --- ",B22-B30)</f>
        <v>1330</v>
      </c>
      <c r="C154" s="166">
        <f t="shared" ref="C154:P154" si="20">IF(OR(C22=" --- ",C30=" --- ")," --- ",C22-C30)</f>
        <v>270</v>
      </c>
      <c r="D154" s="166">
        <f t="shared" si="20"/>
        <v>596</v>
      </c>
      <c r="E154" s="166">
        <f t="shared" si="20"/>
        <v>858</v>
      </c>
      <c r="F154" s="166">
        <f t="shared" si="20"/>
        <v>511</v>
      </c>
      <c r="G154" s="166">
        <f t="shared" si="20"/>
        <v>993</v>
      </c>
      <c r="H154" s="166">
        <f t="shared" si="20"/>
        <v>713</v>
      </c>
      <c r="I154" s="166">
        <f t="shared" si="20"/>
        <v>417</v>
      </c>
      <c r="J154" s="166" t="str">
        <f t="shared" si="20"/>
        <v xml:space="preserve"> --- </v>
      </c>
      <c r="K154" s="166">
        <f t="shared" si="20"/>
        <v>210</v>
      </c>
      <c r="L154" s="166">
        <f t="shared" si="20"/>
        <v>356</v>
      </c>
      <c r="M154" s="166">
        <f t="shared" si="20"/>
        <v>536</v>
      </c>
      <c r="N154" s="166">
        <f t="shared" si="20"/>
        <v>211</v>
      </c>
      <c r="O154" s="167">
        <f t="shared" si="20"/>
        <v>828</v>
      </c>
      <c r="P154" s="168">
        <f t="shared" si="20"/>
        <v>602</v>
      </c>
    </row>
    <row r="156" spans="1:16">
      <c r="P156" s="25" t="s">
        <v>248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49" priority="9" stopIfTrue="1">
      <formula>B9&gt;B17</formula>
    </cfRule>
    <cfRule type="expression" dxfId="248" priority="10" stopIfTrue="1">
      <formula>B9&lt;B17</formula>
    </cfRule>
  </conditionalFormatting>
  <conditionalFormatting sqref="C9:E9">
    <cfRule type="expression" dxfId="247" priority="7" stopIfTrue="1">
      <formula>C9&gt;C17</formula>
    </cfRule>
    <cfRule type="expression" dxfId="246" priority="8" stopIfTrue="1">
      <formula>C9&lt;C17</formula>
    </cfRule>
  </conditionalFormatting>
  <conditionalFormatting sqref="B10">
    <cfRule type="expression" dxfId="245" priority="5" stopIfTrue="1">
      <formula>B10&gt;B18</formula>
    </cfRule>
    <cfRule type="expression" dxfId="244" priority="6" stopIfTrue="1">
      <formula>B10&lt;B18</formula>
    </cfRule>
  </conditionalFormatting>
  <conditionalFormatting sqref="C9:O9">
    <cfRule type="expression" dxfId="243" priority="3" stopIfTrue="1">
      <formula>C9&gt;C17</formula>
    </cfRule>
    <cfRule type="expression" dxfId="242" priority="4" stopIfTrue="1">
      <formula>C9&lt;C17</formula>
    </cfRule>
  </conditionalFormatting>
  <conditionalFormatting sqref="C10:O10">
    <cfRule type="expression" dxfId="241" priority="1" stopIfTrue="1">
      <formula>C10&gt;C18</formula>
    </cfRule>
    <cfRule type="expression" dxfId="24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15" t="s">
        <v>121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78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12.8</v>
      </c>
      <c r="C9" s="50">
        <v>11.71153846153846</v>
      </c>
      <c r="D9" s="50">
        <v>11.86</v>
      </c>
      <c r="E9" s="50">
        <v>11.15</v>
      </c>
      <c r="F9" s="50">
        <v>12.72</v>
      </c>
      <c r="G9" s="50">
        <v>11.2</v>
      </c>
      <c r="H9" s="50">
        <v>0</v>
      </c>
      <c r="I9" s="50">
        <v>11.44</v>
      </c>
      <c r="J9" s="50">
        <v>0</v>
      </c>
      <c r="K9" s="50">
        <v>12.875</v>
      </c>
      <c r="L9" s="50">
        <v>11.928437499999999</v>
      </c>
      <c r="M9" s="50">
        <v>11.54</v>
      </c>
      <c r="N9" s="50">
        <v>0</v>
      </c>
      <c r="O9" s="131">
        <v>13.14</v>
      </c>
      <c r="P9" s="63">
        <f t="shared" ref="P9:P12" si="0">SUM(B9:O9)/COUNTIF(B9:O9,"&gt;0")</f>
        <v>12.033179632867132</v>
      </c>
    </row>
    <row r="10" spans="1:33" s="34" customFormat="1" ht="30" customHeight="1">
      <c r="A10" s="33" t="s">
        <v>17</v>
      </c>
      <c r="B10" s="74">
        <v>33</v>
      </c>
      <c r="C10" s="51">
        <v>40.830600000000004</v>
      </c>
      <c r="D10" s="51">
        <v>42.725100000000005</v>
      </c>
      <c r="E10" s="51">
        <v>42</v>
      </c>
      <c r="F10" s="51">
        <v>46.795500000000004</v>
      </c>
      <c r="G10" s="51">
        <v>32.07</v>
      </c>
      <c r="H10" s="51">
        <v>0</v>
      </c>
      <c r="I10" s="51">
        <v>37.590000000000003</v>
      </c>
      <c r="J10" s="51">
        <v>0</v>
      </c>
      <c r="K10" s="51">
        <v>34.81</v>
      </c>
      <c r="L10" s="51">
        <v>41.4</v>
      </c>
      <c r="M10" s="51">
        <v>36</v>
      </c>
      <c r="N10" s="51">
        <v>0</v>
      </c>
      <c r="O10" s="132">
        <v>39.770000000000003</v>
      </c>
      <c r="P10" s="56">
        <f t="shared" si="0"/>
        <v>38.817381818181815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0</v>
      </c>
      <c r="I11" s="52">
        <v>24375</v>
      </c>
      <c r="J11" s="52">
        <v>0</v>
      </c>
      <c r="K11" s="52">
        <v>24723</v>
      </c>
      <c r="L11" s="52">
        <v>24949</v>
      </c>
      <c r="M11" s="52">
        <v>24784</v>
      </c>
      <c r="N11" s="52">
        <v>0</v>
      </c>
      <c r="O11" s="133">
        <v>25959</v>
      </c>
      <c r="P11" s="57">
        <f t="shared" si="0"/>
        <v>24970.754484845002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0</v>
      </c>
      <c r="I12" s="53">
        <v>14590</v>
      </c>
      <c r="J12" s="53">
        <v>0</v>
      </c>
      <c r="K12" s="53">
        <v>13929</v>
      </c>
      <c r="L12" s="53">
        <v>15446</v>
      </c>
      <c r="M12" s="53">
        <v>14966</v>
      </c>
      <c r="N12" s="53">
        <v>0</v>
      </c>
      <c r="O12" s="134">
        <v>14428</v>
      </c>
      <c r="P12" s="58">
        <f t="shared" si="0"/>
        <v>14383.033481948787</v>
      </c>
    </row>
    <row r="13" spans="1:33" s="44" customFormat="1" ht="30" customHeight="1" thickBot="1">
      <c r="A13" s="37" t="s">
        <v>208</v>
      </c>
      <c r="B13" s="38">
        <f>IF(B9=0," --- ",ROUND(12*(1/B9*B11),))</f>
        <v>24266</v>
      </c>
      <c r="C13" s="38">
        <f t="shared" ref="C13:O14" si="1">IF(C9=0," --- ",ROUND(12*(1/C9*C11),))</f>
        <v>26561</v>
      </c>
      <c r="D13" s="38">
        <f t="shared" si="1"/>
        <v>24467</v>
      </c>
      <c r="E13" s="38">
        <f t="shared" si="1"/>
        <v>27390</v>
      </c>
      <c r="F13" s="38">
        <f t="shared" si="1"/>
        <v>22925</v>
      </c>
      <c r="G13" s="38">
        <f t="shared" si="1"/>
        <v>25875</v>
      </c>
      <c r="H13" s="38" t="str">
        <f t="shared" si="1"/>
        <v xml:space="preserve"> --- </v>
      </c>
      <c r="I13" s="38">
        <f t="shared" si="1"/>
        <v>25568</v>
      </c>
      <c r="J13" s="38" t="str">
        <f t="shared" si="1"/>
        <v xml:space="preserve"> --- </v>
      </c>
      <c r="K13" s="38">
        <f>IF(K9=0," --- ",ROUND(12*(1/K9*K11)+Q38,))</f>
        <v>23196</v>
      </c>
      <c r="L13" s="38">
        <f t="shared" si="1"/>
        <v>25099</v>
      </c>
      <c r="M13" s="38">
        <f t="shared" si="1"/>
        <v>25772</v>
      </c>
      <c r="N13" s="38" t="str">
        <f t="shared" si="1"/>
        <v xml:space="preserve"> --- </v>
      </c>
      <c r="O13" s="135">
        <f t="shared" si="1"/>
        <v>23707</v>
      </c>
      <c r="P13" s="136">
        <f>ROUND(SUM(B13:O13)/COUNTIF(B13:O13,"&gt;0"),)</f>
        <v>24984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5572</v>
      </c>
      <c r="C14" s="77">
        <f t="shared" si="1"/>
        <v>4303</v>
      </c>
      <c r="D14" s="77">
        <f t="shared" si="1"/>
        <v>3967</v>
      </c>
      <c r="E14" s="77">
        <f t="shared" si="1"/>
        <v>3934</v>
      </c>
      <c r="F14" s="77">
        <f t="shared" si="1"/>
        <v>3564</v>
      </c>
      <c r="G14" s="77">
        <f t="shared" si="1"/>
        <v>4900</v>
      </c>
      <c r="H14" s="77" t="str">
        <f t="shared" si="1"/>
        <v xml:space="preserve"> --- </v>
      </c>
      <c r="I14" s="77">
        <f t="shared" si="1"/>
        <v>4658</v>
      </c>
      <c r="J14" s="77" t="str">
        <f t="shared" si="1"/>
        <v xml:space="preserve"> --- </v>
      </c>
      <c r="K14" s="77">
        <f t="shared" si="1"/>
        <v>4802</v>
      </c>
      <c r="L14" s="77">
        <f t="shared" si="1"/>
        <v>4477</v>
      </c>
      <c r="M14" s="77">
        <f t="shared" si="1"/>
        <v>4989</v>
      </c>
      <c r="N14" s="77" t="str">
        <f t="shared" si="1"/>
        <v xml:space="preserve"> --- </v>
      </c>
      <c r="O14" s="138">
        <f t="shared" si="1"/>
        <v>4353</v>
      </c>
      <c r="P14" s="136">
        <f>ROUND(SUM(B14:O14)/COUNTIF(B14:O14,"&gt;0"),)</f>
        <v>4502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29838</v>
      </c>
      <c r="C15" s="77">
        <f t="shared" ref="C15:P15" si="2">IF(C9=0," --- ",C13+C14)</f>
        <v>30864</v>
      </c>
      <c r="D15" s="77">
        <f t="shared" si="2"/>
        <v>28434</v>
      </c>
      <c r="E15" s="77">
        <f t="shared" si="2"/>
        <v>31324</v>
      </c>
      <c r="F15" s="77">
        <f t="shared" si="2"/>
        <v>26489</v>
      </c>
      <c r="G15" s="77">
        <f t="shared" si="2"/>
        <v>30775</v>
      </c>
      <c r="H15" s="77" t="str">
        <f t="shared" si="2"/>
        <v xml:space="preserve"> --- </v>
      </c>
      <c r="I15" s="77">
        <f t="shared" si="2"/>
        <v>30226</v>
      </c>
      <c r="J15" s="77" t="str">
        <f t="shared" si="2"/>
        <v xml:space="preserve"> --- </v>
      </c>
      <c r="K15" s="77">
        <f t="shared" si="2"/>
        <v>27998</v>
      </c>
      <c r="L15" s="77">
        <f t="shared" si="2"/>
        <v>29576</v>
      </c>
      <c r="M15" s="77">
        <f t="shared" si="2"/>
        <v>30761</v>
      </c>
      <c r="N15" s="77" t="str">
        <f t="shared" si="2"/>
        <v xml:space="preserve"> --- </v>
      </c>
      <c r="O15" s="138">
        <f t="shared" si="2"/>
        <v>28060</v>
      </c>
      <c r="P15" s="136">
        <f t="shared" si="2"/>
        <v>29486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13.72</v>
      </c>
      <c r="C17" s="50">
        <v>11.71153846153846</v>
      </c>
      <c r="D17" s="50">
        <v>11.86</v>
      </c>
      <c r="E17" s="50">
        <v>11.15</v>
      </c>
      <c r="F17" s="50">
        <v>13.4</v>
      </c>
      <c r="G17" s="50">
        <v>11.2</v>
      </c>
      <c r="H17" s="50">
        <v>0</v>
      </c>
      <c r="I17" s="50">
        <v>11.44</v>
      </c>
      <c r="J17" s="50">
        <v>0</v>
      </c>
      <c r="K17" s="50">
        <v>12.875</v>
      </c>
      <c r="L17" s="50">
        <v>12.242343750000002</v>
      </c>
      <c r="M17" s="50">
        <v>11.54</v>
      </c>
      <c r="N17" s="50">
        <v>0</v>
      </c>
      <c r="O17" s="131">
        <v>13.14</v>
      </c>
      <c r="P17" s="143">
        <f t="shared" ref="P17:P20" si="3">SUM(B17:O17)/COUNTIF(B17:O17,"&gt;0")</f>
        <v>12.207171110139861</v>
      </c>
      <c r="R17" s="144"/>
      <c r="S17" s="144"/>
    </row>
    <row r="18" spans="1:23" s="34" customFormat="1" ht="30" customHeight="1">
      <c r="A18" s="33" t="s">
        <v>17</v>
      </c>
      <c r="B18" s="145">
        <v>39.07</v>
      </c>
      <c r="C18" s="51">
        <v>40.830600000000004</v>
      </c>
      <c r="D18" s="51">
        <v>42.725100000000005</v>
      </c>
      <c r="E18" s="51">
        <v>42</v>
      </c>
      <c r="F18" s="51">
        <v>48.38</v>
      </c>
      <c r="G18" s="51">
        <v>32.07</v>
      </c>
      <c r="H18" s="51">
        <v>0</v>
      </c>
      <c r="I18" s="51">
        <v>37.590000000000003</v>
      </c>
      <c r="J18" s="51">
        <v>0</v>
      </c>
      <c r="K18" s="51">
        <v>43.29</v>
      </c>
      <c r="L18" s="51">
        <v>40.590000000000003</v>
      </c>
      <c r="M18" s="51">
        <v>36</v>
      </c>
      <c r="N18" s="51">
        <v>0</v>
      </c>
      <c r="O18" s="132">
        <v>39.770000000000003</v>
      </c>
      <c r="P18" s="146">
        <f t="shared" si="3"/>
        <v>40.21051818181818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0</v>
      </c>
      <c r="I19" s="52">
        <v>25000</v>
      </c>
      <c r="J19" s="52">
        <v>0</v>
      </c>
      <c r="K19" s="52">
        <v>25009</v>
      </c>
      <c r="L19" s="52">
        <v>25186</v>
      </c>
      <c r="M19" s="52">
        <v>25685</v>
      </c>
      <c r="N19" s="52">
        <v>0</v>
      </c>
      <c r="O19" s="133">
        <v>26001</v>
      </c>
      <c r="P19" s="148">
        <f t="shared" si="3"/>
        <v>25234.909090909092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0</v>
      </c>
      <c r="I20" s="53">
        <v>14590</v>
      </c>
      <c r="J20" s="53">
        <v>0</v>
      </c>
      <c r="K20" s="53">
        <v>14248</v>
      </c>
      <c r="L20" s="53">
        <v>14511</v>
      </c>
      <c r="M20" s="53">
        <v>14006</v>
      </c>
      <c r="N20" s="53">
        <v>0</v>
      </c>
      <c r="O20" s="134">
        <v>15943</v>
      </c>
      <c r="P20" s="150">
        <f t="shared" si="3"/>
        <v>14998.454545454546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22639</v>
      </c>
      <c r="C21" s="38">
        <f t="shared" ref="C21:O22" si="4">IF(C17=0," --- ",ROUND(12*(1/C17*C19),))</f>
        <v>27277</v>
      </c>
      <c r="D21" s="38">
        <f t="shared" si="4"/>
        <v>24467</v>
      </c>
      <c r="E21" s="38">
        <f t="shared" si="4"/>
        <v>27498</v>
      </c>
      <c r="F21" s="38">
        <f t="shared" si="4"/>
        <v>21851</v>
      </c>
      <c r="G21" s="38">
        <f t="shared" si="4"/>
        <v>25785</v>
      </c>
      <c r="H21" s="38" t="str">
        <f t="shared" si="4"/>
        <v xml:space="preserve"> --- </v>
      </c>
      <c r="I21" s="38">
        <f t="shared" si="4"/>
        <v>26224</v>
      </c>
      <c r="J21" s="38" t="str">
        <f t="shared" si="4"/>
        <v xml:space="preserve"> --- </v>
      </c>
      <c r="K21" s="38">
        <f t="shared" si="4"/>
        <v>23309</v>
      </c>
      <c r="L21" s="38">
        <f t="shared" si="4"/>
        <v>24687</v>
      </c>
      <c r="M21" s="38">
        <f t="shared" si="4"/>
        <v>26709</v>
      </c>
      <c r="N21" s="38" t="str">
        <f t="shared" si="4"/>
        <v xml:space="preserve"> --- </v>
      </c>
      <c r="O21" s="135">
        <f t="shared" si="4"/>
        <v>23745</v>
      </c>
      <c r="P21" s="136">
        <f>ROUND(SUM(B21:O21)/COUNTIF(B21:O21,"&gt;0"),)</f>
        <v>24926</v>
      </c>
    </row>
    <row r="22" spans="1:23" s="82" customFormat="1" ht="30" customHeight="1" thickBot="1">
      <c r="A22" s="37" t="s">
        <v>209</v>
      </c>
      <c r="B22" s="77">
        <f>IF(B18=0," --- ",ROUND(12*(1/B18*B20),))</f>
        <v>5265</v>
      </c>
      <c r="C22" s="77">
        <f t="shared" si="4"/>
        <v>4581</v>
      </c>
      <c r="D22" s="77">
        <f t="shared" si="4"/>
        <v>4221</v>
      </c>
      <c r="E22" s="77">
        <f t="shared" si="4"/>
        <v>4371</v>
      </c>
      <c r="F22" s="77">
        <f t="shared" si="4"/>
        <v>3522</v>
      </c>
      <c r="G22" s="77">
        <f t="shared" si="4"/>
        <v>5399</v>
      </c>
      <c r="H22" s="77" t="str">
        <f t="shared" si="4"/>
        <v xml:space="preserve"> --- </v>
      </c>
      <c r="I22" s="77">
        <f t="shared" si="4"/>
        <v>4658</v>
      </c>
      <c r="J22" s="77" t="str">
        <f t="shared" si="4"/>
        <v xml:space="preserve"> --- </v>
      </c>
      <c r="K22" s="77">
        <f t="shared" si="4"/>
        <v>3950</v>
      </c>
      <c r="L22" s="77">
        <f t="shared" si="4"/>
        <v>4290</v>
      </c>
      <c r="M22" s="77">
        <f t="shared" si="4"/>
        <v>4669</v>
      </c>
      <c r="N22" s="77" t="str">
        <f t="shared" si="4"/>
        <v xml:space="preserve"> --- </v>
      </c>
      <c r="O22" s="138">
        <f t="shared" si="4"/>
        <v>4811</v>
      </c>
      <c r="P22" s="136">
        <f>ROUND(SUM(B22:O22)/COUNTIF(B22:O22,"&gt;0"),)</f>
        <v>4522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27904</v>
      </c>
      <c r="C23" s="77">
        <f t="shared" si="5"/>
        <v>31858</v>
      </c>
      <c r="D23" s="77">
        <f t="shared" si="5"/>
        <v>28688</v>
      </c>
      <c r="E23" s="77">
        <f t="shared" si="5"/>
        <v>31869</v>
      </c>
      <c r="F23" s="77">
        <f t="shared" si="5"/>
        <v>25373</v>
      </c>
      <c r="G23" s="77">
        <f t="shared" si="5"/>
        <v>31184</v>
      </c>
      <c r="H23" s="77" t="str">
        <f t="shared" si="5"/>
        <v xml:space="preserve"> --- </v>
      </c>
      <c r="I23" s="77">
        <f t="shared" si="5"/>
        <v>30882</v>
      </c>
      <c r="J23" s="77" t="str">
        <f t="shared" si="5"/>
        <v xml:space="preserve"> --- </v>
      </c>
      <c r="K23" s="77">
        <f t="shared" si="5"/>
        <v>27259</v>
      </c>
      <c r="L23" s="77">
        <f t="shared" si="5"/>
        <v>28977</v>
      </c>
      <c r="M23" s="77">
        <f t="shared" si="5"/>
        <v>31378</v>
      </c>
      <c r="N23" s="77" t="str">
        <f t="shared" si="5"/>
        <v xml:space="preserve"> --- </v>
      </c>
      <c r="O23" s="138">
        <f t="shared" si="5"/>
        <v>28556</v>
      </c>
      <c r="P23" s="136">
        <f t="shared" si="5"/>
        <v>29448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13</v>
      </c>
      <c r="C25" s="50">
        <v>11.538461538461538</v>
      </c>
      <c r="D25" s="50">
        <v>11.86</v>
      </c>
      <c r="E25" s="50">
        <v>11.15</v>
      </c>
      <c r="F25" s="50">
        <v>13</v>
      </c>
      <c r="G25" s="50">
        <v>11.2</v>
      </c>
      <c r="H25" s="50">
        <v>0</v>
      </c>
      <c r="I25" s="50">
        <v>11.44</v>
      </c>
      <c r="J25" s="50">
        <v>0</v>
      </c>
      <c r="K25" s="50">
        <v>12.875</v>
      </c>
      <c r="L25" s="50">
        <v>12.321866666666667</v>
      </c>
      <c r="M25" s="50">
        <v>11.54</v>
      </c>
      <c r="N25" s="50">
        <v>0</v>
      </c>
      <c r="O25" s="131">
        <v>13.14</v>
      </c>
      <c r="P25" s="143">
        <f t="shared" ref="P25:P28" si="6">SUM(B25:O25)/COUNTIF(B25:O25,"&gt;0")</f>
        <v>12.096848018648018</v>
      </c>
      <c r="R25" s="144"/>
      <c r="S25" s="144"/>
    </row>
    <row r="26" spans="1:23" s="34" customFormat="1" ht="30" customHeight="1">
      <c r="A26" s="33" t="s">
        <v>17</v>
      </c>
      <c r="B26" s="145">
        <v>30.07</v>
      </c>
      <c r="C26" s="51">
        <v>40.03</v>
      </c>
      <c r="D26" s="51">
        <v>39.93</v>
      </c>
      <c r="E26" s="51">
        <v>44</v>
      </c>
      <c r="F26" s="51">
        <v>50.93</v>
      </c>
      <c r="G26" s="51">
        <v>32.07</v>
      </c>
      <c r="H26" s="51">
        <v>0</v>
      </c>
      <c r="I26" s="51">
        <v>37.590000000000003</v>
      </c>
      <c r="J26" s="51">
        <v>0</v>
      </c>
      <c r="K26" s="51">
        <v>40.840000000000003</v>
      </c>
      <c r="L26" s="51">
        <v>40.590000000000003</v>
      </c>
      <c r="M26" s="51">
        <v>36</v>
      </c>
      <c r="N26" s="51">
        <v>0</v>
      </c>
      <c r="O26" s="132">
        <v>39.770000000000003</v>
      </c>
      <c r="P26" s="146">
        <f t="shared" si="6"/>
        <v>39.256363636363638</v>
      </c>
      <c r="R26" s="144"/>
      <c r="S26" s="144"/>
    </row>
    <row r="27" spans="1:23" s="44" customFormat="1" ht="30" customHeight="1">
      <c r="A27" s="35" t="s">
        <v>16</v>
      </c>
      <c r="B27" s="147">
        <v>24751.775000000001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0</v>
      </c>
      <c r="I27" s="52">
        <v>24080</v>
      </c>
      <c r="J27" s="52">
        <v>0</v>
      </c>
      <c r="K27" s="52">
        <v>23818</v>
      </c>
      <c r="L27" s="52">
        <v>23981</v>
      </c>
      <c r="M27" s="52">
        <v>24450</v>
      </c>
      <c r="N27" s="52">
        <v>0</v>
      </c>
      <c r="O27" s="133">
        <v>24760</v>
      </c>
      <c r="P27" s="148">
        <f t="shared" si="6"/>
        <v>24130.252272727274</v>
      </c>
      <c r="R27" s="144"/>
      <c r="S27" s="144"/>
    </row>
    <row r="28" spans="1:23" s="82" customFormat="1" ht="30" customHeight="1" thickBot="1">
      <c r="A28" s="36" t="s">
        <v>18</v>
      </c>
      <c r="B28" s="149">
        <v>13875.225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0</v>
      </c>
      <c r="I28" s="53">
        <v>13286</v>
      </c>
      <c r="J28" s="53">
        <v>0</v>
      </c>
      <c r="K28" s="53">
        <v>12855</v>
      </c>
      <c r="L28" s="53">
        <v>13306</v>
      </c>
      <c r="M28" s="53">
        <v>12400</v>
      </c>
      <c r="N28" s="53">
        <v>0</v>
      </c>
      <c r="O28" s="134">
        <v>13200</v>
      </c>
      <c r="P28" s="150">
        <f t="shared" si="6"/>
        <v>13037.475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22848</v>
      </c>
      <c r="C29" s="38">
        <f t="shared" ref="C29:O30" si="7">IF(C25=0," --- ",ROUND(12*(1/C25*C27),))</f>
        <v>26131</v>
      </c>
      <c r="D29" s="38">
        <f t="shared" si="7"/>
        <v>23493</v>
      </c>
      <c r="E29" s="38">
        <f t="shared" si="7"/>
        <v>26497</v>
      </c>
      <c r="F29" s="38">
        <f t="shared" si="7"/>
        <v>21646</v>
      </c>
      <c r="G29" s="38">
        <f t="shared" si="7"/>
        <v>24833</v>
      </c>
      <c r="H29" s="38" t="str">
        <f t="shared" si="7"/>
        <v xml:space="preserve"> --- </v>
      </c>
      <c r="I29" s="38">
        <f t="shared" si="7"/>
        <v>25259</v>
      </c>
      <c r="J29" s="38" t="str">
        <f t="shared" si="7"/>
        <v xml:space="preserve"> --- </v>
      </c>
      <c r="K29" s="38">
        <f t="shared" si="7"/>
        <v>22199</v>
      </c>
      <c r="L29" s="38">
        <f t="shared" si="7"/>
        <v>23355</v>
      </c>
      <c r="M29" s="38">
        <f t="shared" si="7"/>
        <v>25425</v>
      </c>
      <c r="N29" s="38" t="str">
        <f t="shared" si="7"/>
        <v xml:space="preserve"> --- </v>
      </c>
      <c r="O29" s="135">
        <f t="shared" si="7"/>
        <v>22612</v>
      </c>
      <c r="P29" s="136">
        <f>ROUND(SUM(B29:O29)/COUNTIF(B29:O29,"&gt;0"),)</f>
        <v>24027</v>
      </c>
    </row>
    <row r="30" spans="1:23" s="82" customFormat="1" ht="30" customHeight="1" thickBot="1">
      <c r="A30" s="37" t="s">
        <v>209</v>
      </c>
      <c r="B30" s="77">
        <f>IF(B26=0," --- ",ROUND(12*(1/B26*B28),))</f>
        <v>5537</v>
      </c>
      <c r="C30" s="77">
        <f t="shared" si="7"/>
        <v>4311</v>
      </c>
      <c r="D30" s="77">
        <f t="shared" si="7"/>
        <v>3802</v>
      </c>
      <c r="E30" s="77">
        <f t="shared" si="7"/>
        <v>3513</v>
      </c>
      <c r="F30" s="77">
        <f t="shared" si="7"/>
        <v>3016</v>
      </c>
      <c r="G30" s="77">
        <f t="shared" si="7"/>
        <v>4406</v>
      </c>
      <c r="H30" s="77" t="str">
        <f t="shared" si="7"/>
        <v xml:space="preserve"> --- </v>
      </c>
      <c r="I30" s="77">
        <f t="shared" si="7"/>
        <v>4241</v>
      </c>
      <c r="J30" s="77" t="str">
        <f t="shared" si="7"/>
        <v xml:space="preserve"> --- </v>
      </c>
      <c r="K30" s="77">
        <f t="shared" si="7"/>
        <v>3777</v>
      </c>
      <c r="L30" s="77">
        <f t="shared" si="7"/>
        <v>3934</v>
      </c>
      <c r="M30" s="77">
        <f t="shared" si="7"/>
        <v>4133</v>
      </c>
      <c r="N30" s="77" t="str">
        <f t="shared" si="7"/>
        <v xml:space="preserve"> --- </v>
      </c>
      <c r="O30" s="138">
        <f t="shared" si="7"/>
        <v>3983</v>
      </c>
      <c r="P30" s="136">
        <f>ROUND(SUM(B30:O30)/COUNTIF(B30:O30,"&gt;0"),)</f>
        <v>4059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28385</v>
      </c>
      <c r="C31" s="77">
        <f t="shared" si="8"/>
        <v>30442</v>
      </c>
      <c r="D31" s="77">
        <f t="shared" si="8"/>
        <v>27295</v>
      </c>
      <c r="E31" s="77">
        <f t="shared" si="8"/>
        <v>30010</v>
      </c>
      <c r="F31" s="77">
        <f t="shared" si="8"/>
        <v>24662</v>
      </c>
      <c r="G31" s="77">
        <f t="shared" si="8"/>
        <v>29239</v>
      </c>
      <c r="H31" s="77" t="str">
        <f t="shared" si="8"/>
        <v xml:space="preserve"> --- </v>
      </c>
      <c r="I31" s="77">
        <f t="shared" si="8"/>
        <v>29500</v>
      </c>
      <c r="J31" s="77" t="str">
        <f t="shared" si="8"/>
        <v xml:space="preserve"> --- </v>
      </c>
      <c r="K31" s="77">
        <f t="shared" si="8"/>
        <v>25976</v>
      </c>
      <c r="L31" s="77">
        <f t="shared" si="8"/>
        <v>27289</v>
      </c>
      <c r="M31" s="77">
        <f t="shared" si="8"/>
        <v>29558</v>
      </c>
      <c r="N31" s="77" t="str">
        <f t="shared" si="8"/>
        <v xml:space="preserve"> --- </v>
      </c>
      <c r="O31" s="138">
        <f t="shared" si="8"/>
        <v>26595</v>
      </c>
      <c r="P31" s="136">
        <f t="shared" si="8"/>
        <v>28086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6.9309059633027488</v>
      </c>
      <c r="C33" s="46">
        <f t="shared" ref="C33:P33" si="9">IF(OR(C15=" --- ",C23=" --- ")," --- ",C15/C23*100-100)</f>
        <v>-3.1200954234415263</v>
      </c>
      <c r="D33" s="46">
        <f t="shared" si="9"/>
        <v>-0.88538761851644665</v>
      </c>
      <c r="E33" s="46">
        <f t="shared" si="9"/>
        <v>-1.7101258276067739</v>
      </c>
      <c r="F33" s="46">
        <f t="shared" si="9"/>
        <v>4.3983762266976782</v>
      </c>
      <c r="G33" s="46">
        <f t="shared" si="9"/>
        <v>-1.3115700359158495</v>
      </c>
      <c r="H33" s="46" t="str">
        <f t="shared" si="9"/>
        <v xml:space="preserve"> --- </v>
      </c>
      <c r="I33" s="46">
        <f t="shared" si="9"/>
        <v>-2.1242147529305129</v>
      </c>
      <c r="J33" s="46" t="str">
        <f t="shared" si="9"/>
        <v xml:space="preserve"> --- </v>
      </c>
      <c r="K33" s="46">
        <f t="shared" si="9"/>
        <v>2.7110312190469159</v>
      </c>
      <c r="L33" s="46">
        <f t="shared" si="9"/>
        <v>2.0671567104945296</v>
      </c>
      <c r="M33" s="46">
        <f t="shared" si="9"/>
        <v>-1.9663458474090163</v>
      </c>
      <c r="N33" s="46" t="str">
        <f t="shared" si="9"/>
        <v xml:space="preserve"> --- </v>
      </c>
      <c r="O33" s="154">
        <f t="shared" si="9"/>
        <v>-1.7369379464910963</v>
      </c>
      <c r="P33" s="155">
        <f t="shared" si="9"/>
        <v>0.12904102146156049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-1.694556984322702</v>
      </c>
      <c r="C34" s="158">
        <f t="shared" ref="C34:P34" si="10">IF(OR(C23=" --- ",C31=" --- ")," --- ",C23/C31*100-100)</f>
        <v>4.6514683660732032</v>
      </c>
      <c r="D34" s="158">
        <f t="shared" si="10"/>
        <v>5.1034988093057336</v>
      </c>
      <c r="E34" s="158">
        <f t="shared" si="10"/>
        <v>6.1946017994001892</v>
      </c>
      <c r="F34" s="158">
        <f t="shared" si="10"/>
        <v>2.8829778606763483</v>
      </c>
      <c r="G34" s="158">
        <f t="shared" si="10"/>
        <v>6.6520742843462415</v>
      </c>
      <c r="H34" s="158" t="str">
        <f t="shared" si="10"/>
        <v xml:space="preserve"> --- </v>
      </c>
      <c r="I34" s="158">
        <f t="shared" si="10"/>
        <v>4.68474576271187</v>
      </c>
      <c r="J34" s="158" t="str">
        <f t="shared" si="10"/>
        <v xml:space="preserve"> --- </v>
      </c>
      <c r="K34" s="158">
        <f t="shared" si="10"/>
        <v>4.9391746227286859</v>
      </c>
      <c r="L34" s="158">
        <f t="shared" si="10"/>
        <v>6.1856425666019277</v>
      </c>
      <c r="M34" s="158">
        <f t="shared" si="10"/>
        <v>6.1573854793964387</v>
      </c>
      <c r="N34" s="158" t="str">
        <f t="shared" si="10"/>
        <v xml:space="preserve"> --- </v>
      </c>
      <c r="O34" s="159">
        <f t="shared" si="10"/>
        <v>7.3735664598608679</v>
      </c>
      <c r="P34" s="160">
        <f t="shared" si="10"/>
        <v>4.8493911557359439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1934</v>
      </c>
      <c r="C36" s="47">
        <f t="shared" ref="C36:P36" si="11">IF(OR(C15=" --- ",C23=" --- ")," --- ",C15-C23)</f>
        <v>-994</v>
      </c>
      <c r="D36" s="47">
        <f t="shared" si="11"/>
        <v>-254</v>
      </c>
      <c r="E36" s="47">
        <f t="shared" si="11"/>
        <v>-545</v>
      </c>
      <c r="F36" s="47">
        <f t="shared" si="11"/>
        <v>1116</v>
      </c>
      <c r="G36" s="47">
        <f t="shared" si="11"/>
        <v>-409</v>
      </c>
      <c r="H36" s="47" t="str">
        <f t="shared" si="11"/>
        <v xml:space="preserve"> --- </v>
      </c>
      <c r="I36" s="47">
        <f t="shared" si="11"/>
        <v>-656</v>
      </c>
      <c r="J36" s="47" t="str">
        <f t="shared" si="11"/>
        <v xml:space="preserve"> --- </v>
      </c>
      <c r="K36" s="47">
        <f t="shared" si="11"/>
        <v>739</v>
      </c>
      <c r="L36" s="47">
        <f t="shared" si="11"/>
        <v>599</v>
      </c>
      <c r="M36" s="47">
        <f t="shared" si="11"/>
        <v>-617</v>
      </c>
      <c r="N36" s="47" t="str">
        <f t="shared" si="11"/>
        <v xml:space="preserve"> --- </v>
      </c>
      <c r="O36" s="163">
        <f t="shared" si="11"/>
        <v>-496</v>
      </c>
      <c r="P36" s="164">
        <f t="shared" si="11"/>
        <v>38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-481</v>
      </c>
      <c r="C37" s="166">
        <f t="shared" ref="C37:P37" si="12">IF(OR(C23=" --- ",C31=" --- ")," --- ",C23-C31)</f>
        <v>1416</v>
      </c>
      <c r="D37" s="166">
        <f t="shared" si="12"/>
        <v>1393</v>
      </c>
      <c r="E37" s="166">
        <f t="shared" si="12"/>
        <v>1859</v>
      </c>
      <c r="F37" s="166">
        <f t="shared" si="12"/>
        <v>711</v>
      </c>
      <c r="G37" s="166">
        <f t="shared" si="12"/>
        <v>1945</v>
      </c>
      <c r="H37" s="166" t="str">
        <f t="shared" si="12"/>
        <v xml:space="preserve"> --- </v>
      </c>
      <c r="I37" s="166">
        <f t="shared" si="12"/>
        <v>1382</v>
      </c>
      <c r="J37" s="166" t="str">
        <f t="shared" si="12"/>
        <v xml:space="preserve"> --- </v>
      </c>
      <c r="K37" s="166">
        <f t="shared" si="12"/>
        <v>1283</v>
      </c>
      <c r="L37" s="166">
        <f t="shared" si="12"/>
        <v>1688</v>
      </c>
      <c r="M37" s="166">
        <f t="shared" si="12"/>
        <v>1820</v>
      </c>
      <c r="N37" s="166" t="str">
        <f t="shared" si="12"/>
        <v xml:space="preserve"> --- </v>
      </c>
      <c r="O37" s="167">
        <f t="shared" si="12"/>
        <v>1961</v>
      </c>
      <c r="P37" s="168">
        <f t="shared" si="12"/>
        <v>1362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126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255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7.1867131940456659</v>
      </c>
      <c r="C97" s="46">
        <f t="shared" ref="C97:P97" si="13">IF(OR(C13=" --- ",C21=" --- ")," --- ",C13/C21*100-100)</f>
        <v>-2.6249220955383663</v>
      </c>
      <c r="D97" s="46">
        <f t="shared" si="13"/>
        <v>0</v>
      </c>
      <c r="E97" s="46">
        <f t="shared" si="13"/>
        <v>-0.39275583678812609</v>
      </c>
      <c r="F97" s="46">
        <f t="shared" si="13"/>
        <v>4.9151068600979215</v>
      </c>
      <c r="G97" s="46">
        <f t="shared" si="13"/>
        <v>0.34904013961605074</v>
      </c>
      <c r="H97" s="46" t="str">
        <f t="shared" si="13"/>
        <v xml:space="preserve"> --- </v>
      </c>
      <c r="I97" s="46">
        <f t="shared" si="13"/>
        <v>-2.5015253203172705</v>
      </c>
      <c r="J97" s="46" t="str">
        <f t="shared" si="13"/>
        <v xml:space="preserve"> --- </v>
      </c>
      <c r="K97" s="46">
        <f t="shared" si="13"/>
        <v>-0.48479128233729796</v>
      </c>
      <c r="L97" s="46">
        <f t="shared" si="13"/>
        <v>1.6688945598898073</v>
      </c>
      <c r="M97" s="46">
        <f t="shared" si="13"/>
        <v>-3.5081807630386663</v>
      </c>
      <c r="N97" s="46" t="str">
        <f t="shared" si="13"/>
        <v xml:space="preserve"> --- </v>
      </c>
      <c r="O97" s="154">
        <f t="shared" si="13"/>
        <v>-0.16003369130342548</v>
      </c>
      <c r="P97" s="155">
        <f t="shared" si="13"/>
        <v>0.23268875872581418</v>
      </c>
    </row>
    <row r="98" spans="1:16" ht="30" customHeight="1" thickBot="1">
      <c r="A98" s="152" t="s">
        <v>217</v>
      </c>
      <c r="B98" s="157">
        <f>IF(OR(B21=" --- ",B29=" --- ")," --- ",B21/B29*100-100)</f>
        <v>-0.91474089635855194</v>
      </c>
      <c r="C98" s="158">
        <f t="shared" ref="C98:P98" si="14">IF(OR(C21=" --- ",C29=" --- ")," --- ",C21/C29*100-100)</f>
        <v>4.3855956526730751</v>
      </c>
      <c r="D98" s="158">
        <f t="shared" si="14"/>
        <v>4.1459158047077835</v>
      </c>
      <c r="E98" s="158">
        <f t="shared" si="14"/>
        <v>3.7777861644714363</v>
      </c>
      <c r="F98" s="158">
        <f t="shared" si="14"/>
        <v>0.94705719301487079</v>
      </c>
      <c r="G98" s="158">
        <f t="shared" si="14"/>
        <v>3.8336085048121333</v>
      </c>
      <c r="H98" s="158" t="str">
        <f t="shared" si="14"/>
        <v xml:space="preserve"> --- </v>
      </c>
      <c r="I98" s="158">
        <f t="shared" si="14"/>
        <v>3.8204204441981062</v>
      </c>
      <c r="J98" s="158" t="str">
        <f t="shared" si="14"/>
        <v xml:space="preserve"> --- </v>
      </c>
      <c r="K98" s="158">
        <f t="shared" si="14"/>
        <v>5.0002252353709622</v>
      </c>
      <c r="L98" s="158">
        <f t="shared" si="14"/>
        <v>5.7032755298651097</v>
      </c>
      <c r="M98" s="158">
        <f t="shared" si="14"/>
        <v>5.0501474926253849</v>
      </c>
      <c r="N98" s="158" t="str">
        <f t="shared" si="14"/>
        <v xml:space="preserve"> --- </v>
      </c>
      <c r="O98" s="159">
        <f t="shared" si="14"/>
        <v>5.010613833362811</v>
      </c>
      <c r="P98" s="160">
        <f t="shared" si="14"/>
        <v>3.7416240063262336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1627</v>
      </c>
      <c r="C100" s="47">
        <f t="shared" ref="C100:P100" si="15">IF(OR(C13=" --- ",C21=" --- ")," --- ",C13-C21)</f>
        <v>-716</v>
      </c>
      <c r="D100" s="47">
        <f t="shared" si="15"/>
        <v>0</v>
      </c>
      <c r="E100" s="47">
        <f t="shared" si="15"/>
        <v>-108</v>
      </c>
      <c r="F100" s="47">
        <f t="shared" si="15"/>
        <v>1074</v>
      </c>
      <c r="G100" s="47">
        <f t="shared" si="15"/>
        <v>90</v>
      </c>
      <c r="H100" s="47" t="str">
        <f t="shared" si="15"/>
        <v xml:space="preserve"> --- </v>
      </c>
      <c r="I100" s="47">
        <f t="shared" si="15"/>
        <v>-656</v>
      </c>
      <c r="J100" s="47" t="str">
        <f t="shared" si="15"/>
        <v xml:space="preserve"> --- </v>
      </c>
      <c r="K100" s="47">
        <f t="shared" si="15"/>
        <v>-113</v>
      </c>
      <c r="L100" s="47">
        <f t="shared" si="15"/>
        <v>412</v>
      </c>
      <c r="M100" s="47">
        <f t="shared" si="15"/>
        <v>-937</v>
      </c>
      <c r="N100" s="47" t="str">
        <f t="shared" si="15"/>
        <v xml:space="preserve"> --- </v>
      </c>
      <c r="O100" s="163">
        <f t="shared" si="15"/>
        <v>-38</v>
      </c>
      <c r="P100" s="164">
        <f t="shared" si="15"/>
        <v>58</v>
      </c>
    </row>
    <row r="101" spans="1:16" ht="30" customHeight="1" thickBot="1">
      <c r="A101" s="161" t="s">
        <v>219</v>
      </c>
      <c r="B101" s="165">
        <f>IF(OR(B21=" --- ",B29=" --- ")," --- ",B21-B29)</f>
        <v>-209</v>
      </c>
      <c r="C101" s="166">
        <f t="shared" ref="C101:P101" si="16">IF(OR(C21=" --- ",C29=" --- ")," --- ",C21-C29)</f>
        <v>1146</v>
      </c>
      <c r="D101" s="166">
        <f t="shared" si="16"/>
        <v>974</v>
      </c>
      <c r="E101" s="166">
        <f t="shared" si="16"/>
        <v>1001</v>
      </c>
      <c r="F101" s="166">
        <f t="shared" si="16"/>
        <v>205</v>
      </c>
      <c r="G101" s="166">
        <f t="shared" si="16"/>
        <v>952</v>
      </c>
      <c r="H101" s="166" t="str">
        <f t="shared" si="16"/>
        <v xml:space="preserve"> --- </v>
      </c>
      <c r="I101" s="166">
        <f t="shared" si="16"/>
        <v>965</v>
      </c>
      <c r="J101" s="166" t="str">
        <f t="shared" si="16"/>
        <v xml:space="preserve"> --- </v>
      </c>
      <c r="K101" s="166">
        <f t="shared" si="16"/>
        <v>1110</v>
      </c>
      <c r="L101" s="166">
        <f t="shared" si="16"/>
        <v>1332</v>
      </c>
      <c r="M101" s="166">
        <f t="shared" si="16"/>
        <v>1284</v>
      </c>
      <c r="N101" s="166" t="str">
        <f t="shared" si="16"/>
        <v xml:space="preserve"> --- </v>
      </c>
      <c r="O101" s="167">
        <f t="shared" si="16"/>
        <v>1133</v>
      </c>
      <c r="P101" s="168">
        <f t="shared" si="16"/>
        <v>899</v>
      </c>
    </row>
    <row r="103" spans="1:16">
      <c r="P103" s="25" t="s">
        <v>254</v>
      </c>
    </row>
    <row r="147" spans="1:16" ht="13.5" thickBot="1">
      <c r="P147" s="25" t="s">
        <v>253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5.8309591642925085</v>
      </c>
      <c r="C150" s="46">
        <f t="shared" ref="C150:P150" si="17">IF(OR(C14=" --- ",C22=" --- ")," --- ",C14/C22*100-100)</f>
        <v>-6.0685439860292547</v>
      </c>
      <c r="D150" s="46">
        <f t="shared" si="17"/>
        <v>-6.0175313906657237</v>
      </c>
      <c r="E150" s="46">
        <f t="shared" si="17"/>
        <v>-9.9977121940059419</v>
      </c>
      <c r="F150" s="46">
        <f t="shared" si="17"/>
        <v>1.1925042589437709</v>
      </c>
      <c r="G150" s="46">
        <f t="shared" si="17"/>
        <v>-9.2424523059825816</v>
      </c>
      <c r="H150" s="46" t="str">
        <f t="shared" si="17"/>
        <v xml:space="preserve"> --- </v>
      </c>
      <c r="I150" s="46">
        <f t="shared" si="17"/>
        <v>0</v>
      </c>
      <c r="J150" s="46" t="str">
        <f t="shared" si="17"/>
        <v xml:space="preserve"> --- </v>
      </c>
      <c r="K150" s="46">
        <f t="shared" si="17"/>
        <v>21.569620253164558</v>
      </c>
      <c r="L150" s="46">
        <f t="shared" si="17"/>
        <v>4.3589743589743648</v>
      </c>
      <c r="M150" s="46">
        <f t="shared" si="17"/>
        <v>6.8537159991432901</v>
      </c>
      <c r="N150" s="46" t="str">
        <f t="shared" si="17"/>
        <v xml:space="preserve"> --- </v>
      </c>
      <c r="O150" s="154">
        <f t="shared" si="17"/>
        <v>-9.5198503429640482</v>
      </c>
      <c r="P150" s="155">
        <f t="shared" si="17"/>
        <v>-0.44228217602831421</v>
      </c>
    </row>
    <row r="151" spans="1:16" ht="30" customHeight="1" thickBot="1">
      <c r="A151" s="152" t="s">
        <v>224</v>
      </c>
      <c r="B151" s="157">
        <f>IF(OR(B22=" --- ",B30=" --- ")," --- ",B22/B30*100-100)</f>
        <v>-4.9124074408524478</v>
      </c>
      <c r="C151" s="158">
        <f t="shared" ref="C151:P151" si="18">IF(OR(C22=" --- ",C30=" --- ")," --- ",C22/C30*100-100)</f>
        <v>6.2630480167014611</v>
      </c>
      <c r="D151" s="158">
        <f t="shared" si="18"/>
        <v>11.020515518148329</v>
      </c>
      <c r="E151" s="158">
        <f t="shared" si="18"/>
        <v>24.423569598633648</v>
      </c>
      <c r="F151" s="158">
        <f t="shared" si="18"/>
        <v>16.777188328912459</v>
      </c>
      <c r="G151" s="158">
        <f t="shared" si="18"/>
        <v>22.537448933272813</v>
      </c>
      <c r="H151" s="158" t="str">
        <f t="shared" si="18"/>
        <v xml:space="preserve"> --- </v>
      </c>
      <c r="I151" s="158">
        <f t="shared" si="18"/>
        <v>9.832586654091017</v>
      </c>
      <c r="J151" s="158" t="str">
        <f t="shared" si="18"/>
        <v xml:space="preserve"> --- </v>
      </c>
      <c r="K151" s="158">
        <f t="shared" si="18"/>
        <v>4.58035477892507</v>
      </c>
      <c r="L151" s="158">
        <f t="shared" si="18"/>
        <v>9.0493136756481789</v>
      </c>
      <c r="M151" s="158">
        <f t="shared" si="18"/>
        <v>12.968787805468168</v>
      </c>
      <c r="N151" s="158" t="str">
        <f t="shared" si="18"/>
        <v xml:space="preserve"> --- </v>
      </c>
      <c r="O151" s="159">
        <f t="shared" si="18"/>
        <v>20.788350489580722</v>
      </c>
      <c r="P151" s="160">
        <f t="shared" si="18"/>
        <v>11.406750431140679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307</v>
      </c>
      <c r="C153" s="47">
        <f t="shared" ref="C153:P153" si="19">IF(OR(C14=" --- ",C22=" --- ")," --- ",C14-C22)</f>
        <v>-278</v>
      </c>
      <c r="D153" s="47">
        <f t="shared" si="19"/>
        <v>-254</v>
      </c>
      <c r="E153" s="47">
        <f t="shared" si="19"/>
        <v>-437</v>
      </c>
      <c r="F153" s="47">
        <f t="shared" si="19"/>
        <v>42</v>
      </c>
      <c r="G153" s="47">
        <f t="shared" si="19"/>
        <v>-499</v>
      </c>
      <c r="H153" s="47" t="str">
        <f t="shared" si="19"/>
        <v xml:space="preserve"> --- </v>
      </c>
      <c r="I153" s="47">
        <f t="shared" si="19"/>
        <v>0</v>
      </c>
      <c r="J153" s="47" t="str">
        <f t="shared" si="19"/>
        <v xml:space="preserve"> --- </v>
      </c>
      <c r="K153" s="47">
        <f t="shared" si="19"/>
        <v>852</v>
      </c>
      <c r="L153" s="47">
        <f t="shared" si="19"/>
        <v>187</v>
      </c>
      <c r="M153" s="47">
        <f t="shared" si="19"/>
        <v>320</v>
      </c>
      <c r="N153" s="47" t="str">
        <f t="shared" si="19"/>
        <v xml:space="preserve"> --- </v>
      </c>
      <c r="O153" s="163">
        <f t="shared" si="19"/>
        <v>-458</v>
      </c>
      <c r="P153" s="164">
        <f t="shared" si="19"/>
        <v>-20</v>
      </c>
    </row>
    <row r="154" spans="1:16" ht="30" customHeight="1" thickBot="1">
      <c r="A154" s="161" t="s">
        <v>226</v>
      </c>
      <c r="B154" s="165">
        <f>IF(OR(B22=" --- ",B30=" --- ")," --- ",B22-B30)</f>
        <v>-272</v>
      </c>
      <c r="C154" s="166">
        <f t="shared" ref="C154:P154" si="20">IF(OR(C22=" --- ",C30=" --- ")," --- ",C22-C30)</f>
        <v>270</v>
      </c>
      <c r="D154" s="166">
        <f t="shared" si="20"/>
        <v>419</v>
      </c>
      <c r="E154" s="166">
        <f t="shared" si="20"/>
        <v>858</v>
      </c>
      <c r="F154" s="166">
        <f t="shared" si="20"/>
        <v>506</v>
      </c>
      <c r="G154" s="166">
        <f t="shared" si="20"/>
        <v>993</v>
      </c>
      <c r="H154" s="166" t="str">
        <f t="shared" si="20"/>
        <v xml:space="preserve"> --- </v>
      </c>
      <c r="I154" s="166">
        <f t="shared" si="20"/>
        <v>417</v>
      </c>
      <c r="J154" s="166" t="str">
        <f t="shared" si="20"/>
        <v xml:space="preserve"> --- </v>
      </c>
      <c r="K154" s="166">
        <f t="shared" si="20"/>
        <v>173</v>
      </c>
      <c r="L154" s="166">
        <f t="shared" si="20"/>
        <v>356</v>
      </c>
      <c r="M154" s="166">
        <f t="shared" si="20"/>
        <v>536</v>
      </c>
      <c r="N154" s="166" t="str">
        <f t="shared" si="20"/>
        <v xml:space="preserve"> --- </v>
      </c>
      <c r="O154" s="167">
        <f t="shared" si="20"/>
        <v>828</v>
      </c>
      <c r="P154" s="168">
        <f t="shared" si="20"/>
        <v>463</v>
      </c>
    </row>
    <row r="156" spans="1:16">
      <c r="P156" s="25" t="s">
        <v>252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39" priority="9" stopIfTrue="1">
      <formula>B9&gt;B17</formula>
    </cfRule>
    <cfRule type="expression" dxfId="238" priority="10" stopIfTrue="1">
      <formula>B9&lt;B17</formula>
    </cfRule>
  </conditionalFormatting>
  <conditionalFormatting sqref="C9:E9">
    <cfRule type="expression" dxfId="237" priority="7" stopIfTrue="1">
      <formula>C9&gt;C17</formula>
    </cfRule>
    <cfRule type="expression" dxfId="236" priority="8" stopIfTrue="1">
      <formula>C9&lt;C17</formula>
    </cfRule>
  </conditionalFormatting>
  <conditionalFormatting sqref="B10">
    <cfRule type="expression" dxfId="235" priority="5" stopIfTrue="1">
      <formula>B10&gt;B18</formula>
    </cfRule>
    <cfRule type="expression" dxfId="234" priority="6" stopIfTrue="1">
      <formula>B10&lt;B18</formula>
    </cfRule>
  </conditionalFormatting>
  <conditionalFormatting sqref="C9:O9">
    <cfRule type="expression" dxfId="233" priority="3" stopIfTrue="1">
      <formula>C9&gt;C17</formula>
    </cfRule>
    <cfRule type="expression" dxfId="232" priority="4" stopIfTrue="1">
      <formula>C9&lt;C17</formula>
    </cfRule>
  </conditionalFormatting>
  <conditionalFormatting sqref="C10:O10">
    <cfRule type="expression" dxfId="231" priority="1" stopIfTrue="1">
      <formula>C10&gt;C18</formula>
    </cfRule>
    <cfRule type="expression" dxfId="23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P4" sqref="P4"/>
    </sheetView>
  </sheetViews>
  <sheetFormatPr defaultRowHeight="12.75"/>
  <cols>
    <col min="1" max="1" width="49.42578125" style="23" customWidth="1"/>
    <col min="2" max="16" width="10.7109375" style="23" customWidth="1"/>
    <col min="17" max="18" width="9.28515625" style="23" bestFit="1" customWidth="1"/>
    <col min="19" max="16384" width="9.140625" style="23"/>
  </cols>
  <sheetData>
    <row r="1" spans="1:33" ht="14.25">
      <c r="P1" s="22" t="s">
        <v>66</v>
      </c>
    </row>
    <row r="2" spans="1:33" s="109" customFormat="1" ht="29.25" customHeight="1">
      <c r="A2" s="198" t="s">
        <v>205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33" ht="19.5" customHeight="1">
      <c r="A3" s="24"/>
      <c r="P3" s="83"/>
    </row>
    <row r="4" spans="1:33" ht="29.25" customHeight="1">
      <c r="A4" s="6" t="s">
        <v>53</v>
      </c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54"/>
      <c r="P4" s="113" t="s">
        <v>361</v>
      </c>
    </row>
    <row r="5" spans="1:33" ht="23.25" customHeight="1" thickBot="1">
      <c r="P5" s="25" t="s">
        <v>127</v>
      </c>
    </row>
    <row r="6" spans="1:33" ht="16.5" customHeight="1" thickBot="1">
      <c r="A6" s="194" t="s">
        <v>206</v>
      </c>
      <c r="B6" s="196" t="s">
        <v>0</v>
      </c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61"/>
    </row>
    <row r="7" spans="1:33" s="24" customFormat="1" ht="114" customHeight="1" thickBot="1">
      <c r="A7" s="195"/>
      <c r="B7" s="26" t="s">
        <v>1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6</v>
      </c>
      <c r="H7" s="27" t="s">
        <v>7</v>
      </c>
      <c r="I7" s="27" t="s">
        <v>8</v>
      </c>
      <c r="J7" s="27" t="s">
        <v>9</v>
      </c>
      <c r="K7" s="27" t="s">
        <v>207</v>
      </c>
      <c r="L7" s="27" t="s">
        <v>11</v>
      </c>
      <c r="M7" s="27" t="s">
        <v>12</v>
      </c>
      <c r="N7" s="27" t="s">
        <v>14</v>
      </c>
      <c r="O7" s="59" t="s">
        <v>13</v>
      </c>
      <c r="P7" s="62" t="s">
        <v>116</v>
      </c>
      <c r="Q7" s="28"/>
      <c r="R7" s="28"/>
      <c r="S7" s="28"/>
      <c r="T7" s="29"/>
      <c r="U7" s="29"/>
      <c r="V7" s="29"/>
      <c r="W7" s="29"/>
    </row>
    <row r="8" spans="1:33" s="24" customFormat="1" ht="30" customHeight="1" thickBot="1">
      <c r="A8" s="30">
        <v>2011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60"/>
      <c r="Q8" s="28"/>
      <c r="R8" s="28"/>
      <c r="S8" s="28"/>
      <c r="T8" s="29"/>
      <c r="U8" s="29"/>
      <c r="V8" s="29"/>
      <c r="W8" s="29"/>
    </row>
    <row r="9" spans="1:33" s="44" customFormat="1" ht="30" customHeight="1">
      <c r="A9" s="32" t="s">
        <v>15</v>
      </c>
      <c r="B9" s="73">
        <v>12</v>
      </c>
      <c r="C9" s="50">
        <v>11.941176470588234</v>
      </c>
      <c r="D9" s="50">
        <v>11.62</v>
      </c>
      <c r="E9" s="50">
        <v>11.58</v>
      </c>
      <c r="F9" s="50">
        <v>10.33</v>
      </c>
      <c r="G9" s="50">
        <v>11.2</v>
      </c>
      <c r="H9" s="50">
        <v>11.885601089513445</v>
      </c>
      <c r="I9" s="50">
        <v>11.59</v>
      </c>
      <c r="J9" s="50">
        <v>11.82</v>
      </c>
      <c r="K9" s="50">
        <v>11.651999999999999</v>
      </c>
      <c r="L9" s="50">
        <v>11.405260416666666</v>
      </c>
      <c r="M9" s="50">
        <v>11.54</v>
      </c>
      <c r="N9" s="50">
        <v>12</v>
      </c>
      <c r="O9" s="131">
        <v>12.02</v>
      </c>
      <c r="P9" s="63">
        <f t="shared" ref="P9:P12" si="0">SUM(B9:O9)/COUNTIF(B9:O9,"&gt;0")</f>
        <v>11.613145569769168</v>
      </c>
    </row>
    <row r="10" spans="1:33" s="34" customFormat="1" ht="30" customHeight="1">
      <c r="A10" s="33" t="s">
        <v>17</v>
      </c>
      <c r="B10" s="74">
        <v>29</v>
      </c>
      <c r="C10" s="51">
        <v>40.826316000000006</v>
      </c>
      <c r="D10" s="51">
        <v>41.847700000000003</v>
      </c>
      <c r="E10" s="51">
        <v>42</v>
      </c>
      <c r="F10" s="51">
        <v>43.094999999999999</v>
      </c>
      <c r="G10" s="51">
        <v>32.07</v>
      </c>
      <c r="H10" s="51">
        <v>46.992266999999998</v>
      </c>
      <c r="I10" s="51">
        <v>37.590000000000003</v>
      </c>
      <c r="J10" s="51">
        <v>37</v>
      </c>
      <c r="K10" s="51">
        <v>34.81</v>
      </c>
      <c r="L10" s="51">
        <v>41.4</v>
      </c>
      <c r="M10" s="51">
        <v>36</v>
      </c>
      <c r="N10" s="51">
        <v>50</v>
      </c>
      <c r="O10" s="132">
        <v>39.770000000000003</v>
      </c>
      <c r="P10" s="56">
        <f t="shared" si="0"/>
        <v>39.457234499999991</v>
      </c>
    </row>
    <row r="11" spans="1:33" s="44" customFormat="1" ht="30" customHeight="1">
      <c r="A11" s="35" t="s">
        <v>16</v>
      </c>
      <c r="B11" s="75">
        <v>25884</v>
      </c>
      <c r="C11" s="52">
        <v>25922.299333295039</v>
      </c>
      <c r="D11" s="52">
        <v>24182</v>
      </c>
      <c r="E11" s="52">
        <v>25450</v>
      </c>
      <c r="F11" s="52">
        <v>24300</v>
      </c>
      <c r="G11" s="52">
        <v>24150</v>
      </c>
      <c r="H11" s="52">
        <v>24910</v>
      </c>
      <c r="I11" s="52">
        <v>24375</v>
      </c>
      <c r="J11" s="52">
        <v>24559</v>
      </c>
      <c r="K11" s="52">
        <v>24723</v>
      </c>
      <c r="L11" s="52">
        <v>24949</v>
      </c>
      <c r="M11" s="52">
        <v>24784</v>
      </c>
      <c r="N11" s="52">
        <v>23413</v>
      </c>
      <c r="O11" s="133">
        <v>25959</v>
      </c>
      <c r="P11" s="57">
        <f t="shared" si="0"/>
        <v>24825.735666663932</v>
      </c>
    </row>
    <row r="12" spans="1:33" s="82" customFormat="1" ht="30" customHeight="1" thickBot="1">
      <c r="A12" s="36" t="s">
        <v>18</v>
      </c>
      <c r="B12" s="76">
        <v>15323</v>
      </c>
      <c r="C12" s="53">
        <v>14640.368301436642</v>
      </c>
      <c r="D12" s="53">
        <v>14125</v>
      </c>
      <c r="E12" s="53">
        <v>13770</v>
      </c>
      <c r="F12" s="53">
        <v>13900</v>
      </c>
      <c r="G12" s="53">
        <v>13096</v>
      </c>
      <c r="H12" s="53">
        <v>16160</v>
      </c>
      <c r="I12" s="53">
        <v>14590</v>
      </c>
      <c r="J12" s="53">
        <v>15350</v>
      </c>
      <c r="K12" s="53">
        <v>13929</v>
      </c>
      <c r="L12" s="53">
        <v>15446</v>
      </c>
      <c r="M12" s="53">
        <v>14966</v>
      </c>
      <c r="N12" s="53">
        <v>15026</v>
      </c>
      <c r="O12" s="134">
        <v>14428</v>
      </c>
      <c r="P12" s="58">
        <f t="shared" si="0"/>
        <v>14624.954878674047</v>
      </c>
    </row>
    <row r="13" spans="1:33" s="44" customFormat="1" ht="30" customHeight="1" thickBot="1">
      <c r="A13" s="37" t="s">
        <v>208</v>
      </c>
      <c r="B13" s="38">
        <f>IF(B9=0," --- ",ROUND(12*(1/B9*B11),))</f>
        <v>25884</v>
      </c>
      <c r="C13" s="38">
        <f t="shared" ref="C13:O14" si="1">IF(C9=0," --- ",ROUND(12*(1/C9*C11),))</f>
        <v>26050</v>
      </c>
      <c r="D13" s="38">
        <f t="shared" si="1"/>
        <v>24973</v>
      </c>
      <c r="E13" s="38">
        <f t="shared" si="1"/>
        <v>26373</v>
      </c>
      <c r="F13" s="38">
        <f t="shared" si="1"/>
        <v>28228</v>
      </c>
      <c r="G13" s="38">
        <f t="shared" si="1"/>
        <v>25875</v>
      </c>
      <c r="H13" s="38">
        <f t="shared" si="1"/>
        <v>25150</v>
      </c>
      <c r="I13" s="38">
        <f t="shared" si="1"/>
        <v>25237</v>
      </c>
      <c r="J13" s="38">
        <f t="shared" si="1"/>
        <v>24933</v>
      </c>
      <c r="K13" s="38">
        <f>IF(K9=0," --- ",ROUND(12*(1/K9*K11)+Q38,))</f>
        <v>25614</v>
      </c>
      <c r="L13" s="38">
        <f t="shared" si="1"/>
        <v>26250</v>
      </c>
      <c r="M13" s="38">
        <f t="shared" si="1"/>
        <v>25772</v>
      </c>
      <c r="N13" s="38">
        <f t="shared" si="1"/>
        <v>23413</v>
      </c>
      <c r="O13" s="135">
        <f t="shared" si="1"/>
        <v>25916</v>
      </c>
      <c r="P13" s="136">
        <f>ROUND(SUM(B13:O13)/COUNTIF(B13:O13,"&gt;0"),)</f>
        <v>25691</v>
      </c>
      <c r="Q13" s="39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39"/>
    </row>
    <row r="14" spans="1:33" s="44" customFormat="1" ht="30" customHeight="1" thickBot="1">
      <c r="A14" s="37" t="s">
        <v>209</v>
      </c>
      <c r="B14" s="77">
        <f>IF(B10=0," --- ",ROUND(12*(1/B10*B12),))</f>
        <v>6341</v>
      </c>
      <c r="C14" s="77">
        <f t="shared" si="1"/>
        <v>4303</v>
      </c>
      <c r="D14" s="77">
        <f t="shared" si="1"/>
        <v>4050</v>
      </c>
      <c r="E14" s="77">
        <f t="shared" si="1"/>
        <v>3934</v>
      </c>
      <c r="F14" s="77">
        <f t="shared" si="1"/>
        <v>3871</v>
      </c>
      <c r="G14" s="77">
        <f t="shared" si="1"/>
        <v>4900</v>
      </c>
      <c r="H14" s="77">
        <f t="shared" si="1"/>
        <v>4127</v>
      </c>
      <c r="I14" s="77">
        <f t="shared" si="1"/>
        <v>4658</v>
      </c>
      <c r="J14" s="77">
        <f t="shared" si="1"/>
        <v>4978</v>
      </c>
      <c r="K14" s="77">
        <f t="shared" si="1"/>
        <v>4802</v>
      </c>
      <c r="L14" s="77">
        <f t="shared" si="1"/>
        <v>4477</v>
      </c>
      <c r="M14" s="77">
        <f t="shared" si="1"/>
        <v>4989</v>
      </c>
      <c r="N14" s="77">
        <f t="shared" si="1"/>
        <v>3606</v>
      </c>
      <c r="O14" s="138">
        <f t="shared" si="1"/>
        <v>4353</v>
      </c>
      <c r="P14" s="136">
        <f>ROUND(SUM(B14:O14)/COUNTIF(B14:O14,"&gt;0"),)</f>
        <v>4528</v>
      </c>
      <c r="Q14" s="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</row>
    <row r="15" spans="1:33" s="44" customFormat="1" ht="30" customHeight="1" thickBot="1">
      <c r="A15" s="37" t="s">
        <v>210</v>
      </c>
      <c r="B15" s="77">
        <f>IF(B9=0," --- ",B13+B14)</f>
        <v>32225</v>
      </c>
      <c r="C15" s="77">
        <f t="shared" ref="C15:P15" si="2">IF(C9=0," --- ",C13+C14)</f>
        <v>30353</v>
      </c>
      <c r="D15" s="77">
        <f t="shared" si="2"/>
        <v>29023</v>
      </c>
      <c r="E15" s="77">
        <f t="shared" si="2"/>
        <v>30307</v>
      </c>
      <c r="F15" s="77">
        <f t="shared" si="2"/>
        <v>32099</v>
      </c>
      <c r="G15" s="77">
        <f t="shared" si="2"/>
        <v>30775</v>
      </c>
      <c r="H15" s="77">
        <f t="shared" si="2"/>
        <v>29277</v>
      </c>
      <c r="I15" s="77">
        <f t="shared" si="2"/>
        <v>29895</v>
      </c>
      <c r="J15" s="77">
        <f t="shared" si="2"/>
        <v>29911</v>
      </c>
      <c r="K15" s="77">
        <f t="shared" si="2"/>
        <v>30416</v>
      </c>
      <c r="L15" s="77">
        <f t="shared" si="2"/>
        <v>30727</v>
      </c>
      <c r="M15" s="77">
        <f t="shared" si="2"/>
        <v>30761</v>
      </c>
      <c r="N15" s="77">
        <f t="shared" si="2"/>
        <v>27019</v>
      </c>
      <c r="O15" s="138">
        <f t="shared" si="2"/>
        <v>30269</v>
      </c>
      <c r="P15" s="136">
        <f t="shared" si="2"/>
        <v>30219</v>
      </c>
      <c r="Q15" s="39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</row>
    <row r="16" spans="1:33" s="24" customFormat="1" ht="30" customHeight="1" thickBot="1">
      <c r="A16" s="30">
        <v>2010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1"/>
      <c r="Q16" s="28"/>
      <c r="R16" s="28"/>
      <c r="S16" s="28"/>
      <c r="T16" s="29"/>
      <c r="U16" s="29"/>
      <c r="V16" s="29"/>
      <c r="W16" s="29"/>
    </row>
    <row r="17" spans="1:23" s="44" customFormat="1" ht="30" customHeight="1">
      <c r="A17" s="32" t="s">
        <v>15</v>
      </c>
      <c r="B17" s="142">
        <v>12.89</v>
      </c>
      <c r="C17" s="50">
        <v>11.941176470588236</v>
      </c>
      <c r="D17" s="50">
        <v>11.62</v>
      </c>
      <c r="E17" s="50">
        <v>11.58</v>
      </c>
      <c r="F17" s="50">
        <v>10.28</v>
      </c>
      <c r="G17" s="50">
        <v>11.2</v>
      </c>
      <c r="H17" s="50">
        <v>11.885601089513434</v>
      </c>
      <c r="I17" s="50">
        <v>11.59</v>
      </c>
      <c r="J17" s="50">
        <v>11.82</v>
      </c>
      <c r="K17" s="50">
        <v>11.651999999999999</v>
      </c>
      <c r="L17" s="50">
        <v>12.321866666666667</v>
      </c>
      <c r="M17" s="50">
        <v>11.54</v>
      </c>
      <c r="N17" s="50">
        <v>12</v>
      </c>
      <c r="O17" s="131">
        <v>12.02</v>
      </c>
      <c r="P17" s="143">
        <f t="shared" ref="P17:P20" si="3">SUM(B17:O17)/COUNTIF(B17:O17,"&gt;0")</f>
        <v>11.738617444769167</v>
      </c>
      <c r="R17" s="144"/>
      <c r="S17" s="144"/>
    </row>
    <row r="18" spans="1:23" s="34" customFormat="1" ht="30" customHeight="1">
      <c r="A18" s="33" t="s">
        <v>17</v>
      </c>
      <c r="B18" s="145">
        <v>29</v>
      </c>
      <c r="C18" s="51">
        <v>40.826316000000006</v>
      </c>
      <c r="D18" s="51">
        <v>41.847700000000003</v>
      </c>
      <c r="E18" s="51">
        <v>42</v>
      </c>
      <c r="F18" s="51">
        <v>29.89</v>
      </c>
      <c r="G18" s="51">
        <v>32.07</v>
      </c>
      <c r="H18" s="51">
        <v>46.992266999999998</v>
      </c>
      <c r="I18" s="51">
        <v>37.590000000000003</v>
      </c>
      <c r="J18" s="51">
        <v>37</v>
      </c>
      <c r="K18" s="51">
        <v>34.81</v>
      </c>
      <c r="L18" s="51">
        <v>40.590000000000003</v>
      </c>
      <c r="M18" s="51">
        <v>36</v>
      </c>
      <c r="N18" s="51">
        <v>40</v>
      </c>
      <c r="O18" s="132">
        <v>39.770000000000003</v>
      </c>
      <c r="P18" s="146">
        <f t="shared" si="3"/>
        <v>37.741877357142855</v>
      </c>
      <c r="R18" s="144"/>
      <c r="S18" s="144"/>
    </row>
    <row r="19" spans="1:23" s="44" customFormat="1" ht="30" customHeight="1">
      <c r="A19" s="35" t="s">
        <v>16</v>
      </c>
      <c r="B19" s="147">
        <v>25884</v>
      </c>
      <c r="C19" s="52">
        <v>26621</v>
      </c>
      <c r="D19" s="52">
        <v>24182</v>
      </c>
      <c r="E19" s="52">
        <v>25550</v>
      </c>
      <c r="F19" s="52">
        <v>24400</v>
      </c>
      <c r="G19" s="52">
        <v>24066</v>
      </c>
      <c r="H19" s="52">
        <v>25470</v>
      </c>
      <c r="I19" s="52">
        <v>25000</v>
      </c>
      <c r="J19" s="52">
        <v>24862</v>
      </c>
      <c r="K19" s="52">
        <v>25009</v>
      </c>
      <c r="L19" s="52">
        <v>25186</v>
      </c>
      <c r="M19" s="52">
        <v>25685</v>
      </c>
      <c r="N19" s="52">
        <v>23700</v>
      </c>
      <c r="O19" s="133">
        <v>26001</v>
      </c>
      <c r="P19" s="148">
        <f t="shared" si="3"/>
        <v>25115.428571428572</v>
      </c>
      <c r="R19" s="144"/>
      <c r="S19" s="144"/>
    </row>
    <row r="20" spans="1:23" s="82" customFormat="1" ht="30" customHeight="1" thickBot="1">
      <c r="A20" s="36" t="s">
        <v>18</v>
      </c>
      <c r="B20" s="149">
        <v>17143</v>
      </c>
      <c r="C20" s="53">
        <v>15586</v>
      </c>
      <c r="D20" s="53">
        <v>15027</v>
      </c>
      <c r="E20" s="53">
        <v>15300</v>
      </c>
      <c r="F20" s="53">
        <v>14200</v>
      </c>
      <c r="G20" s="53">
        <v>14429</v>
      </c>
      <c r="H20" s="53">
        <v>16110</v>
      </c>
      <c r="I20" s="53">
        <v>14590</v>
      </c>
      <c r="J20" s="53">
        <v>16177</v>
      </c>
      <c r="K20" s="53">
        <v>14248</v>
      </c>
      <c r="L20" s="53">
        <v>14511</v>
      </c>
      <c r="M20" s="53">
        <v>14006</v>
      </c>
      <c r="N20" s="53">
        <v>13930</v>
      </c>
      <c r="O20" s="134">
        <v>15943</v>
      </c>
      <c r="P20" s="150">
        <f t="shared" si="3"/>
        <v>15085.714285714286</v>
      </c>
      <c r="R20" s="144"/>
      <c r="S20" s="144"/>
    </row>
    <row r="21" spans="1:23" s="82" customFormat="1" ht="30" customHeight="1" thickBot="1">
      <c r="A21" s="37" t="s">
        <v>208</v>
      </c>
      <c r="B21" s="38">
        <f>IF(B17=0," --- ",ROUND(12*(1/B17*B19),))</f>
        <v>24097</v>
      </c>
      <c r="C21" s="38">
        <f t="shared" ref="C21:O22" si="4">IF(C17=0," --- ",ROUND(12*(1/C17*C19),))</f>
        <v>26752</v>
      </c>
      <c r="D21" s="38">
        <f t="shared" si="4"/>
        <v>24973</v>
      </c>
      <c r="E21" s="38">
        <f t="shared" si="4"/>
        <v>26477</v>
      </c>
      <c r="F21" s="38">
        <f t="shared" si="4"/>
        <v>28482</v>
      </c>
      <c r="G21" s="38">
        <f t="shared" si="4"/>
        <v>25785</v>
      </c>
      <c r="H21" s="38">
        <f t="shared" si="4"/>
        <v>25715</v>
      </c>
      <c r="I21" s="38">
        <f t="shared" si="4"/>
        <v>25884</v>
      </c>
      <c r="J21" s="38">
        <f t="shared" si="4"/>
        <v>25241</v>
      </c>
      <c r="K21" s="38">
        <f t="shared" si="4"/>
        <v>25756</v>
      </c>
      <c r="L21" s="38">
        <f t="shared" si="4"/>
        <v>24528</v>
      </c>
      <c r="M21" s="38">
        <f t="shared" si="4"/>
        <v>26709</v>
      </c>
      <c r="N21" s="38">
        <f t="shared" si="4"/>
        <v>23700</v>
      </c>
      <c r="O21" s="135">
        <f t="shared" si="4"/>
        <v>25958</v>
      </c>
      <c r="P21" s="136">
        <f>ROUND(SUM(B21:O21)/COUNTIF(B21:O21,"&gt;0"),)</f>
        <v>25718</v>
      </c>
    </row>
    <row r="22" spans="1:23" s="82" customFormat="1" ht="30" customHeight="1" thickBot="1">
      <c r="A22" s="37" t="s">
        <v>209</v>
      </c>
      <c r="B22" s="77">
        <f>IF(B18=0," --- ",ROUND(12*(1/B18*B20),))</f>
        <v>7094</v>
      </c>
      <c r="C22" s="77">
        <f t="shared" si="4"/>
        <v>4581</v>
      </c>
      <c r="D22" s="77">
        <f t="shared" si="4"/>
        <v>4309</v>
      </c>
      <c r="E22" s="77">
        <f t="shared" si="4"/>
        <v>4371</v>
      </c>
      <c r="F22" s="77">
        <f t="shared" si="4"/>
        <v>5701</v>
      </c>
      <c r="G22" s="77">
        <f t="shared" si="4"/>
        <v>5399</v>
      </c>
      <c r="H22" s="77">
        <f t="shared" si="4"/>
        <v>4114</v>
      </c>
      <c r="I22" s="77">
        <f t="shared" si="4"/>
        <v>4658</v>
      </c>
      <c r="J22" s="77">
        <f t="shared" si="4"/>
        <v>5247</v>
      </c>
      <c r="K22" s="77">
        <f t="shared" si="4"/>
        <v>4912</v>
      </c>
      <c r="L22" s="77">
        <f t="shared" si="4"/>
        <v>4290</v>
      </c>
      <c r="M22" s="77">
        <f t="shared" si="4"/>
        <v>4669</v>
      </c>
      <c r="N22" s="77">
        <f t="shared" si="4"/>
        <v>4179</v>
      </c>
      <c r="O22" s="138">
        <f t="shared" si="4"/>
        <v>4811</v>
      </c>
      <c r="P22" s="136">
        <f>ROUND(SUM(B22:O22)/COUNTIF(B22:O22,"&gt;0"),)</f>
        <v>4881</v>
      </c>
    </row>
    <row r="23" spans="1:23" s="44" customFormat="1" ht="30" customHeight="1" thickBot="1">
      <c r="A23" s="37" t="s">
        <v>210</v>
      </c>
      <c r="B23" s="77">
        <f t="shared" ref="B23:P23" si="5">IF(B17=0," --- ",B21+B22)</f>
        <v>31191</v>
      </c>
      <c r="C23" s="77">
        <f t="shared" si="5"/>
        <v>31333</v>
      </c>
      <c r="D23" s="77">
        <f t="shared" si="5"/>
        <v>29282</v>
      </c>
      <c r="E23" s="77">
        <f t="shared" si="5"/>
        <v>30848</v>
      </c>
      <c r="F23" s="77">
        <f t="shared" si="5"/>
        <v>34183</v>
      </c>
      <c r="G23" s="77">
        <f t="shared" si="5"/>
        <v>31184</v>
      </c>
      <c r="H23" s="77">
        <f t="shared" si="5"/>
        <v>29829</v>
      </c>
      <c r="I23" s="77">
        <f t="shared" si="5"/>
        <v>30542</v>
      </c>
      <c r="J23" s="77">
        <f t="shared" si="5"/>
        <v>30488</v>
      </c>
      <c r="K23" s="77">
        <f t="shared" si="5"/>
        <v>30668</v>
      </c>
      <c r="L23" s="77">
        <f t="shared" si="5"/>
        <v>28818</v>
      </c>
      <c r="M23" s="77">
        <f t="shared" si="5"/>
        <v>31378</v>
      </c>
      <c r="N23" s="77">
        <f t="shared" si="5"/>
        <v>27879</v>
      </c>
      <c r="O23" s="138">
        <f t="shared" si="5"/>
        <v>30769</v>
      </c>
      <c r="P23" s="136">
        <f t="shared" si="5"/>
        <v>30599</v>
      </c>
    </row>
    <row r="24" spans="1:23" s="24" customFormat="1" ht="30" customHeight="1" thickBot="1">
      <c r="A24" s="30">
        <v>2009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55"/>
      <c r="Q24" s="28"/>
      <c r="R24" s="28"/>
      <c r="S24" s="28"/>
      <c r="T24" s="29"/>
      <c r="U24" s="29"/>
      <c r="V24" s="29"/>
      <c r="W24" s="29"/>
    </row>
    <row r="25" spans="1:23" s="44" customFormat="1" ht="30" customHeight="1">
      <c r="A25" s="32" t="s">
        <v>15</v>
      </c>
      <c r="B25" s="142">
        <v>12.29</v>
      </c>
      <c r="C25" s="50">
        <v>11.764705882352942</v>
      </c>
      <c r="D25" s="50">
        <v>11.86</v>
      </c>
      <c r="E25" s="50">
        <v>11.58</v>
      </c>
      <c r="F25" s="50">
        <v>10.71</v>
      </c>
      <c r="G25" s="50">
        <v>11.2</v>
      </c>
      <c r="H25" s="50">
        <v>11.707317073170731</v>
      </c>
      <c r="I25" s="50">
        <v>11.59</v>
      </c>
      <c r="J25" s="50">
        <v>11.82</v>
      </c>
      <c r="K25" s="50">
        <v>11.651999999999999</v>
      </c>
      <c r="L25" s="50">
        <v>12.321866666666667</v>
      </c>
      <c r="M25" s="50">
        <v>11.54</v>
      </c>
      <c r="N25" s="50">
        <v>11.51</v>
      </c>
      <c r="O25" s="131">
        <v>12.02</v>
      </c>
      <c r="P25" s="143">
        <f t="shared" ref="P25:P28" si="6">SUM(B25:O25)/COUNTIF(B25:O25,"&gt;0")</f>
        <v>11.683277830156454</v>
      </c>
      <c r="R25" s="144"/>
      <c r="S25" s="144"/>
    </row>
    <row r="26" spans="1:23" s="34" customFormat="1" ht="30" customHeight="1">
      <c r="A26" s="33" t="s">
        <v>17</v>
      </c>
      <c r="B26" s="145">
        <v>29</v>
      </c>
      <c r="C26" s="51">
        <v>40.025800000000004</v>
      </c>
      <c r="D26" s="51">
        <v>39.93</v>
      </c>
      <c r="E26" s="51">
        <v>44</v>
      </c>
      <c r="F26" s="51">
        <v>28.47</v>
      </c>
      <c r="G26" s="51">
        <v>32.07</v>
      </c>
      <c r="H26" s="51">
        <v>46.297800000000002</v>
      </c>
      <c r="I26" s="51">
        <v>37.590000000000003</v>
      </c>
      <c r="J26" s="51">
        <v>37</v>
      </c>
      <c r="K26" s="51">
        <v>32.81</v>
      </c>
      <c r="L26" s="51">
        <v>40.590000000000003</v>
      </c>
      <c r="M26" s="51">
        <v>36</v>
      </c>
      <c r="N26" s="51">
        <v>38.200000000000003</v>
      </c>
      <c r="O26" s="132">
        <v>39.770000000000003</v>
      </c>
      <c r="P26" s="146">
        <f t="shared" si="6"/>
        <v>37.268114285714283</v>
      </c>
      <c r="R26" s="144"/>
      <c r="S26" s="144"/>
    </row>
    <row r="27" spans="1:23" s="44" customFormat="1" ht="30" customHeight="1">
      <c r="A27" s="35" t="s">
        <v>16</v>
      </c>
      <c r="B27" s="147">
        <v>24498.666499999999</v>
      </c>
      <c r="C27" s="52">
        <v>25126</v>
      </c>
      <c r="D27" s="52">
        <v>23219</v>
      </c>
      <c r="E27" s="52">
        <v>24620</v>
      </c>
      <c r="F27" s="52">
        <v>23450</v>
      </c>
      <c r="G27" s="52">
        <v>23177</v>
      </c>
      <c r="H27" s="52">
        <v>24530</v>
      </c>
      <c r="I27" s="52">
        <v>24080</v>
      </c>
      <c r="J27" s="52">
        <v>24039</v>
      </c>
      <c r="K27" s="52">
        <v>23818</v>
      </c>
      <c r="L27" s="52">
        <v>23981</v>
      </c>
      <c r="M27" s="52">
        <v>24450</v>
      </c>
      <c r="N27" s="52">
        <v>22600</v>
      </c>
      <c r="O27" s="133">
        <v>24760</v>
      </c>
      <c r="P27" s="148">
        <f t="shared" si="6"/>
        <v>24024.904749999998</v>
      </c>
      <c r="R27" s="144"/>
      <c r="S27" s="144"/>
    </row>
    <row r="28" spans="1:23" s="82" customFormat="1" ht="30" customHeight="1" thickBot="1">
      <c r="A28" s="36" t="s">
        <v>18</v>
      </c>
      <c r="B28" s="149">
        <v>13875.225</v>
      </c>
      <c r="C28" s="53">
        <v>14382</v>
      </c>
      <c r="D28" s="53">
        <v>12652</v>
      </c>
      <c r="E28" s="53">
        <v>12880</v>
      </c>
      <c r="F28" s="53">
        <v>12800</v>
      </c>
      <c r="G28" s="53">
        <v>11776</v>
      </c>
      <c r="H28" s="53">
        <v>13120</v>
      </c>
      <c r="I28" s="53">
        <v>13286</v>
      </c>
      <c r="J28" s="53">
        <v>13216</v>
      </c>
      <c r="K28" s="53">
        <v>12855</v>
      </c>
      <c r="L28" s="53">
        <v>13306</v>
      </c>
      <c r="M28" s="53">
        <v>12400</v>
      </c>
      <c r="N28" s="53">
        <v>12308</v>
      </c>
      <c r="O28" s="134">
        <v>13200</v>
      </c>
      <c r="P28" s="150">
        <f t="shared" si="6"/>
        <v>13004.016071428572</v>
      </c>
      <c r="R28" s="144"/>
      <c r="S28" s="144"/>
    </row>
    <row r="29" spans="1:23" s="82" customFormat="1" ht="30" customHeight="1" thickBot="1">
      <c r="A29" s="37" t="s">
        <v>208</v>
      </c>
      <c r="B29" s="38">
        <f>IF(B25=0," --- ",ROUND(12*(1/B25*B27),))</f>
        <v>23921</v>
      </c>
      <c r="C29" s="38">
        <f t="shared" ref="C29:O30" si="7">IF(C25=0," --- ",ROUND(12*(1/C25*C27),))</f>
        <v>25629</v>
      </c>
      <c r="D29" s="38">
        <f t="shared" si="7"/>
        <v>23493</v>
      </c>
      <c r="E29" s="38">
        <f t="shared" si="7"/>
        <v>25513</v>
      </c>
      <c r="F29" s="38">
        <f t="shared" si="7"/>
        <v>26275</v>
      </c>
      <c r="G29" s="38">
        <f t="shared" si="7"/>
        <v>24833</v>
      </c>
      <c r="H29" s="38">
        <f t="shared" si="7"/>
        <v>25143</v>
      </c>
      <c r="I29" s="38">
        <f t="shared" si="7"/>
        <v>24932</v>
      </c>
      <c r="J29" s="38">
        <f t="shared" si="7"/>
        <v>24405</v>
      </c>
      <c r="K29" s="38">
        <f t="shared" si="7"/>
        <v>24529</v>
      </c>
      <c r="L29" s="38">
        <f t="shared" si="7"/>
        <v>23355</v>
      </c>
      <c r="M29" s="38">
        <f t="shared" si="7"/>
        <v>25425</v>
      </c>
      <c r="N29" s="38">
        <f t="shared" si="7"/>
        <v>23562</v>
      </c>
      <c r="O29" s="135">
        <f t="shared" si="7"/>
        <v>24719</v>
      </c>
      <c r="P29" s="136">
        <f>ROUND(SUM(B29:O29)/COUNTIF(B29:O29,"&gt;0"),)</f>
        <v>24695</v>
      </c>
    </row>
    <row r="30" spans="1:23" s="82" customFormat="1" ht="30" customHeight="1" thickBot="1">
      <c r="A30" s="37" t="s">
        <v>209</v>
      </c>
      <c r="B30" s="77">
        <f>IF(B26=0," --- ",ROUND(12*(1/B26*B28),))</f>
        <v>5741</v>
      </c>
      <c r="C30" s="77">
        <f t="shared" si="7"/>
        <v>4312</v>
      </c>
      <c r="D30" s="77">
        <f t="shared" si="7"/>
        <v>3802</v>
      </c>
      <c r="E30" s="77">
        <f t="shared" si="7"/>
        <v>3513</v>
      </c>
      <c r="F30" s="77">
        <f t="shared" si="7"/>
        <v>5395</v>
      </c>
      <c r="G30" s="77">
        <f t="shared" si="7"/>
        <v>4406</v>
      </c>
      <c r="H30" s="77">
        <f t="shared" si="7"/>
        <v>3401</v>
      </c>
      <c r="I30" s="77">
        <f t="shared" si="7"/>
        <v>4241</v>
      </c>
      <c r="J30" s="77">
        <f t="shared" si="7"/>
        <v>4286</v>
      </c>
      <c r="K30" s="77">
        <f t="shared" si="7"/>
        <v>4702</v>
      </c>
      <c r="L30" s="77">
        <f t="shared" si="7"/>
        <v>3934</v>
      </c>
      <c r="M30" s="77">
        <f t="shared" si="7"/>
        <v>4133</v>
      </c>
      <c r="N30" s="77">
        <f t="shared" si="7"/>
        <v>3866</v>
      </c>
      <c r="O30" s="138">
        <f t="shared" si="7"/>
        <v>3983</v>
      </c>
      <c r="P30" s="136">
        <f>ROUND(SUM(B30:O30)/COUNTIF(B30:O30,"&gt;0"),)</f>
        <v>4265</v>
      </c>
    </row>
    <row r="31" spans="1:23" s="44" customFormat="1" ht="30" customHeight="1" thickBot="1">
      <c r="A31" s="37" t="s">
        <v>210</v>
      </c>
      <c r="B31" s="77">
        <f t="shared" ref="B31:P31" si="8">IF(B25=0," --- ",B29+B30)</f>
        <v>29662</v>
      </c>
      <c r="C31" s="77">
        <f t="shared" si="8"/>
        <v>29941</v>
      </c>
      <c r="D31" s="77">
        <f t="shared" si="8"/>
        <v>27295</v>
      </c>
      <c r="E31" s="77">
        <f t="shared" si="8"/>
        <v>29026</v>
      </c>
      <c r="F31" s="77">
        <f t="shared" si="8"/>
        <v>31670</v>
      </c>
      <c r="G31" s="77">
        <f t="shared" si="8"/>
        <v>29239</v>
      </c>
      <c r="H31" s="77">
        <f t="shared" si="8"/>
        <v>28544</v>
      </c>
      <c r="I31" s="77">
        <f t="shared" si="8"/>
        <v>29173</v>
      </c>
      <c r="J31" s="77">
        <f t="shared" si="8"/>
        <v>28691</v>
      </c>
      <c r="K31" s="77">
        <f t="shared" si="8"/>
        <v>29231</v>
      </c>
      <c r="L31" s="77">
        <f t="shared" si="8"/>
        <v>27289</v>
      </c>
      <c r="M31" s="77">
        <f t="shared" si="8"/>
        <v>29558</v>
      </c>
      <c r="N31" s="77">
        <f t="shared" si="8"/>
        <v>27428</v>
      </c>
      <c r="O31" s="138">
        <f t="shared" si="8"/>
        <v>28702</v>
      </c>
      <c r="P31" s="136">
        <f t="shared" si="8"/>
        <v>28960</v>
      </c>
    </row>
    <row r="32" spans="1:23" s="44" customFormat="1" ht="15" customHeight="1" thickBot="1">
      <c r="C32" s="39"/>
      <c r="D32" s="39"/>
      <c r="E32" s="39"/>
      <c r="F32" s="39"/>
      <c r="G32" s="151"/>
      <c r="H32" s="151"/>
    </row>
    <row r="33" spans="1:17" s="40" customFormat="1" ht="30" customHeight="1" thickBot="1">
      <c r="A33" s="152" t="s">
        <v>211</v>
      </c>
      <c r="B33" s="153">
        <f>IF(OR(B15=" --- ",B23=" --- ")," --- ",B15/B23*100-100)</f>
        <v>3.3150588310730598</v>
      </c>
      <c r="C33" s="46">
        <f t="shared" ref="C33:P33" si="9">IF(OR(C15=" --- ",C23=" --- ")," --- ",C15/C23*100-100)</f>
        <v>-3.1276928477962542</v>
      </c>
      <c r="D33" s="46">
        <f t="shared" si="9"/>
        <v>-0.88450242469775731</v>
      </c>
      <c r="E33" s="46">
        <f t="shared" si="9"/>
        <v>-1.7537603734439813</v>
      </c>
      <c r="F33" s="46">
        <f t="shared" si="9"/>
        <v>-6.0965977240148561</v>
      </c>
      <c r="G33" s="46">
        <f t="shared" si="9"/>
        <v>-1.3115700359158495</v>
      </c>
      <c r="H33" s="46">
        <f t="shared" si="9"/>
        <v>-1.8505481243085597</v>
      </c>
      <c r="I33" s="46">
        <f t="shared" si="9"/>
        <v>-2.1183943422172717</v>
      </c>
      <c r="J33" s="46">
        <f t="shared" si="9"/>
        <v>-1.8925478876935244</v>
      </c>
      <c r="K33" s="46">
        <f t="shared" si="9"/>
        <v>-0.82170340419980903</v>
      </c>
      <c r="L33" s="46">
        <f t="shared" si="9"/>
        <v>6.6243320147130191</v>
      </c>
      <c r="M33" s="46">
        <f t="shared" si="9"/>
        <v>-1.9663458474090163</v>
      </c>
      <c r="N33" s="46">
        <f t="shared" si="9"/>
        <v>-3.084759137702207</v>
      </c>
      <c r="O33" s="154">
        <f t="shared" si="9"/>
        <v>-1.6250121875913948</v>
      </c>
      <c r="P33" s="155">
        <f t="shared" si="9"/>
        <v>-1.2418706493676268</v>
      </c>
      <c r="Q33" s="156"/>
    </row>
    <row r="34" spans="1:17" s="40" customFormat="1" ht="30" customHeight="1" thickBot="1">
      <c r="A34" s="152" t="s">
        <v>141</v>
      </c>
      <c r="B34" s="157">
        <f>IF(OR(B23=" --- ",B31=" --- ")," --- ",B23/B31*100-100)</f>
        <v>5.1547434427887424</v>
      </c>
      <c r="C34" s="158">
        <f t="shared" ref="C34:P34" si="10">IF(OR(C23=" --- ",C31=" --- ")," --- ",C23/C31*100-100)</f>
        <v>4.6491433151865351</v>
      </c>
      <c r="D34" s="158">
        <f t="shared" si="10"/>
        <v>7.279721560725406</v>
      </c>
      <c r="E34" s="158">
        <f t="shared" si="10"/>
        <v>6.2771308482050472</v>
      </c>
      <c r="F34" s="158">
        <f t="shared" si="10"/>
        <v>7.9349542153457548</v>
      </c>
      <c r="G34" s="158">
        <f t="shared" si="10"/>
        <v>6.6520742843462415</v>
      </c>
      <c r="H34" s="158">
        <f t="shared" si="10"/>
        <v>4.5018217488789247</v>
      </c>
      <c r="I34" s="158">
        <f t="shared" si="10"/>
        <v>4.6926953004490457</v>
      </c>
      <c r="J34" s="158">
        <f t="shared" si="10"/>
        <v>6.2632881391376998</v>
      </c>
      <c r="K34" s="158">
        <f t="shared" si="10"/>
        <v>4.9160138209435047</v>
      </c>
      <c r="L34" s="158">
        <f t="shared" si="10"/>
        <v>5.6029902158378775</v>
      </c>
      <c r="M34" s="158">
        <f t="shared" si="10"/>
        <v>6.1573854793964387</v>
      </c>
      <c r="N34" s="158">
        <f t="shared" si="10"/>
        <v>1.6443050896893823</v>
      </c>
      <c r="O34" s="159">
        <f t="shared" si="10"/>
        <v>7.2015887394606608</v>
      </c>
      <c r="P34" s="160">
        <f t="shared" si="10"/>
        <v>5.659530386740343</v>
      </c>
      <c r="Q34" s="156"/>
    </row>
    <row r="35" spans="1:17" s="40" customFormat="1" ht="15" customHeight="1" thickBot="1">
      <c r="A35" s="41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</row>
    <row r="36" spans="1:17" s="40" customFormat="1" ht="30" customHeight="1" thickBot="1">
      <c r="A36" s="161" t="s">
        <v>212</v>
      </c>
      <c r="B36" s="162">
        <f>IF(OR(B15=" --- ",B23=" --- ")," --- ",B15-B23)</f>
        <v>1034</v>
      </c>
      <c r="C36" s="47">
        <f t="shared" ref="C36:P36" si="11">IF(OR(C15=" --- ",C23=" --- ")," --- ",C15-C23)</f>
        <v>-980</v>
      </c>
      <c r="D36" s="47">
        <f t="shared" si="11"/>
        <v>-259</v>
      </c>
      <c r="E36" s="47">
        <f t="shared" si="11"/>
        <v>-541</v>
      </c>
      <c r="F36" s="47">
        <f t="shared" si="11"/>
        <v>-2084</v>
      </c>
      <c r="G36" s="47">
        <f t="shared" si="11"/>
        <v>-409</v>
      </c>
      <c r="H36" s="47">
        <f t="shared" si="11"/>
        <v>-552</v>
      </c>
      <c r="I36" s="47">
        <f t="shared" si="11"/>
        <v>-647</v>
      </c>
      <c r="J36" s="47">
        <f t="shared" si="11"/>
        <v>-577</v>
      </c>
      <c r="K36" s="47">
        <f t="shared" si="11"/>
        <v>-252</v>
      </c>
      <c r="L36" s="47">
        <f t="shared" si="11"/>
        <v>1909</v>
      </c>
      <c r="M36" s="47">
        <f t="shared" si="11"/>
        <v>-617</v>
      </c>
      <c r="N36" s="47">
        <f t="shared" si="11"/>
        <v>-860</v>
      </c>
      <c r="O36" s="163">
        <f t="shared" si="11"/>
        <v>-500</v>
      </c>
      <c r="P36" s="164">
        <f t="shared" si="11"/>
        <v>-380</v>
      </c>
    </row>
    <row r="37" spans="1:17" s="40" customFormat="1" ht="30" customHeight="1" thickBot="1">
      <c r="A37" s="161" t="s">
        <v>142</v>
      </c>
      <c r="B37" s="165">
        <f>IF(OR(B23=" --- ",B31=" --- ")," --- ",B23-B31)</f>
        <v>1529</v>
      </c>
      <c r="C37" s="166">
        <f t="shared" ref="C37:P37" si="12">IF(OR(C23=" --- ",C31=" --- ")," --- ",C23-C31)</f>
        <v>1392</v>
      </c>
      <c r="D37" s="166">
        <f t="shared" si="12"/>
        <v>1987</v>
      </c>
      <c r="E37" s="166">
        <f t="shared" si="12"/>
        <v>1822</v>
      </c>
      <c r="F37" s="166">
        <f t="shared" si="12"/>
        <v>2513</v>
      </c>
      <c r="G37" s="166">
        <f t="shared" si="12"/>
        <v>1945</v>
      </c>
      <c r="H37" s="166">
        <f t="shared" si="12"/>
        <v>1285</v>
      </c>
      <c r="I37" s="166">
        <f t="shared" si="12"/>
        <v>1369</v>
      </c>
      <c r="J37" s="166">
        <f t="shared" si="12"/>
        <v>1797</v>
      </c>
      <c r="K37" s="166">
        <f t="shared" si="12"/>
        <v>1437</v>
      </c>
      <c r="L37" s="166">
        <f t="shared" si="12"/>
        <v>1529</v>
      </c>
      <c r="M37" s="166">
        <f t="shared" si="12"/>
        <v>1820</v>
      </c>
      <c r="N37" s="166">
        <f t="shared" si="12"/>
        <v>451</v>
      </c>
      <c r="O37" s="167">
        <f t="shared" si="12"/>
        <v>2067</v>
      </c>
      <c r="P37" s="168">
        <f t="shared" si="12"/>
        <v>1639</v>
      </c>
    </row>
    <row r="38" spans="1:17" s="44" customFormat="1" ht="17.25" customHeight="1">
      <c r="A38" s="40" t="s">
        <v>213</v>
      </c>
      <c r="C38" s="43"/>
      <c r="F38" s="169"/>
      <c r="I38" s="39"/>
      <c r="Q38" s="170">
        <v>153</v>
      </c>
    </row>
    <row r="39" spans="1:17" s="44" customFormat="1" ht="21" customHeight="1">
      <c r="C39" s="43"/>
      <c r="P39" s="25" t="s">
        <v>128</v>
      </c>
    </row>
    <row r="41" spans="1:17" ht="15">
      <c r="C41" s="43"/>
      <c r="D41" s="44"/>
    </row>
    <row r="42" spans="1:17" ht="15.75" thickBot="1">
      <c r="C42" s="43"/>
      <c r="D42" s="44"/>
    </row>
    <row r="43" spans="1:17" ht="16.5" thickBot="1">
      <c r="B43" s="45"/>
      <c r="C43" s="43"/>
      <c r="D43" s="44"/>
    </row>
    <row r="44" spans="1:17" ht="15">
      <c r="C44" s="43"/>
      <c r="D44" s="44"/>
    </row>
    <row r="45" spans="1:17" ht="15">
      <c r="C45" s="43"/>
      <c r="D45" s="44"/>
    </row>
    <row r="46" spans="1:17" ht="15">
      <c r="C46" s="44"/>
      <c r="D46" s="44"/>
    </row>
    <row r="94" spans="1:16" ht="13.5" thickBot="1">
      <c r="P94" s="25" t="s">
        <v>259</v>
      </c>
    </row>
    <row r="95" spans="1:16" ht="16.5" thickBot="1">
      <c r="A95" s="194" t="s">
        <v>215</v>
      </c>
      <c r="B95" s="196" t="s">
        <v>0</v>
      </c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61"/>
    </row>
    <row r="96" spans="1:16" ht="114" customHeight="1" thickBot="1">
      <c r="A96" s="195"/>
      <c r="B96" s="26" t="s">
        <v>1</v>
      </c>
      <c r="C96" s="27" t="s">
        <v>2</v>
      </c>
      <c r="D96" s="27" t="s">
        <v>3</v>
      </c>
      <c r="E96" s="27" t="s">
        <v>4</v>
      </c>
      <c r="F96" s="27" t="s">
        <v>5</v>
      </c>
      <c r="G96" s="27" t="s">
        <v>6</v>
      </c>
      <c r="H96" s="27" t="s">
        <v>7</v>
      </c>
      <c r="I96" s="27" t="s">
        <v>8</v>
      </c>
      <c r="J96" s="27" t="s">
        <v>9</v>
      </c>
      <c r="K96" s="27" t="s">
        <v>10</v>
      </c>
      <c r="L96" s="27" t="s">
        <v>11</v>
      </c>
      <c r="M96" s="27" t="s">
        <v>12</v>
      </c>
      <c r="N96" s="27" t="s">
        <v>14</v>
      </c>
      <c r="O96" s="59" t="s">
        <v>13</v>
      </c>
      <c r="P96" s="62" t="s">
        <v>116</v>
      </c>
    </row>
    <row r="97" spans="1:16" ht="30" customHeight="1" thickBot="1">
      <c r="A97" s="152" t="s">
        <v>216</v>
      </c>
      <c r="B97" s="153">
        <f>IF(OR(B13=" --- ",B21=" --- ")," --- ",B13/B21*100-100)</f>
        <v>7.415860895547155</v>
      </c>
      <c r="C97" s="46">
        <f t="shared" ref="C97:P97" si="13">IF(OR(C13=" --- ",C21=" --- ")," --- ",C13/C21*100-100)</f>
        <v>-2.6241028708133882</v>
      </c>
      <c r="D97" s="46">
        <f t="shared" si="13"/>
        <v>0</v>
      </c>
      <c r="E97" s="46">
        <f t="shared" si="13"/>
        <v>-0.39279374551497881</v>
      </c>
      <c r="F97" s="46">
        <f t="shared" si="13"/>
        <v>-0.8917913067902532</v>
      </c>
      <c r="G97" s="46">
        <f t="shared" si="13"/>
        <v>0.34904013961605074</v>
      </c>
      <c r="H97" s="46">
        <f t="shared" si="13"/>
        <v>-2.1971611899669483</v>
      </c>
      <c r="I97" s="46">
        <f t="shared" si="13"/>
        <v>-2.4996136609488531</v>
      </c>
      <c r="J97" s="46">
        <f t="shared" si="13"/>
        <v>-1.2202369161285276</v>
      </c>
      <c r="K97" s="46">
        <f t="shared" si="13"/>
        <v>-0.55132784593881468</v>
      </c>
      <c r="L97" s="46">
        <f t="shared" si="13"/>
        <v>7.0205479452054789</v>
      </c>
      <c r="M97" s="46">
        <f t="shared" si="13"/>
        <v>-3.5081807630386663</v>
      </c>
      <c r="N97" s="46">
        <f t="shared" si="13"/>
        <v>-1.2109704641350163</v>
      </c>
      <c r="O97" s="154">
        <f t="shared" si="13"/>
        <v>-0.16179983049541136</v>
      </c>
      <c r="P97" s="155">
        <f t="shared" si="13"/>
        <v>-0.10498483552375149</v>
      </c>
    </row>
    <row r="98" spans="1:16" ht="30" customHeight="1" thickBot="1">
      <c r="A98" s="152" t="s">
        <v>217</v>
      </c>
      <c r="B98" s="157">
        <f>IF(OR(B21=" --- ",B29=" --- ")," --- ",B21/B29*100-100)</f>
        <v>0.73575519418085378</v>
      </c>
      <c r="C98" s="158">
        <f t="shared" ref="C98:P98" si="14">IF(OR(C21=" --- ",C29=" --- ")," --- ",C21/C29*100-100)</f>
        <v>4.3817550431152199</v>
      </c>
      <c r="D98" s="158">
        <f t="shared" si="14"/>
        <v>6.2997488613629571</v>
      </c>
      <c r="E98" s="158">
        <f t="shared" si="14"/>
        <v>3.7784658801395494</v>
      </c>
      <c r="F98" s="158">
        <f t="shared" si="14"/>
        <v>8.3996194100856201</v>
      </c>
      <c r="G98" s="158">
        <f t="shared" si="14"/>
        <v>3.8336085048121333</v>
      </c>
      <c r="H98" s="158">
        <f t="shared" si="14"/>
        <v>2.2749870739370692</v>
      </c>
      <c r="I98" s="158">
        <f t="shared" si="14"/>
        <v>3.8183860099470621</v>
      </c>
      <c r="J98" s="158">
        <f t="shared" si="14"/>
        <v>3.4255275558287224</v>
      </c>
      <c r="K98" s="158">
        <f t="shared" si="14"/>
        <v>5.0022422438746048</v>
      </c>
      <c r="L98" s="158">
        <f t="shared" si="14"/>
        <v>5.0224791265253543</v>
      </c>
      <c r="M98" s="158">
        <f t="shared" si="14"/>
        <v>5.0501474926253849</v>
      </c>
      <c r="N98" s="158">
        <f t="shared" si="14"/>
        <v>0.58568882098293784</v>
      </c>
      <c r="O98" s="159">
        <f t="shared" si="14"/>
        <v>5.0123386868400814</v>
      </c>
      <c r="P98" s="160">
        <f t="shared" si="14"/>
        <v>4.1425389755011253</v>
      </c>
    </row>
    <row r="99" spans="1:16" ht="15" customHeight="1" thickBot="1">
      <c r="A99" s="17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172"/>
    </row>
    <row r="100" spans="1:16" ht="30" customHeight="1" thickBot="1">
      <c r="A100" s="161" t="s">
        <v>218</v>
      </c>
      <c r="B100" s="162">
        <f>IF(OR(B13=" --- ",B21=" --- ")," --- ",B13-B21)</f>
        <v>1787</v>
      </c>
      <c r="C100" s="47">
        <f t="shared" ref="C100:P100" si="15">IF(OR(C13=" --- ",C21=" --- ")," --- ",C13-C21)</f>
        <v>-702</v>
      </c>
      <c r="D100" s="47">
        <f t="shared" si="15"/>
        <v>0</v>
      </c>
      <c r="E100" s="47">
        <f t="shared" si="15"/>
        <v>-104</v>
      </c>
      <c r="F100" s="47">
        <f t="shared" si="15"/>
        <v>-254</v>
      </c>
      <c r="G100" s="47">
        <f t="shared" si="15"/>
        <v>90</v>
      </c>
      <c r="H100" s="47">
        <f t="shared" si="15"/>
        <v>-565</v>
      </c>
      <c r="I100" s="47">
        <f t="shared" si="15"/>
        <v>-647</v>
      </c>
      <c r="J100" s="47">
        <f t="shared" si="15"/>
        <v>-308</v>
      </c>
      <c r="K100" s="47">
        <f t="shared" si="15"/>
        <v>-142</v>
      </c>
      <c r="L100" s="47">
        <f t="shared" si="15"/>
        <v>1722</v>
      </c>
      <c r="M100" s="47">
        <f t="shared" si="15"/>
        <v>-937</v>
      </c>
      <c r="N100" s="47">
        <f t="shared" si="15"/>
        <v>-287</v>
      </c>
      <c r="O100" s="163">
        <f t="shared" si="15"/>
        <v>-42</v>
      </c>
      <c r="P100" s="164">
        <f t="shared" si="15"/>
        <v>-27</v>
      </c>
    </row>
    <row r="101" spans="1:16" ht="30" customHeight="1" thickBot="1">
      <c r="A101" s="161" t="s">
        <v>219</v>
      </c>
      <c r="B101" s="165">
        <f>IF(OR(B21=" --- ",B29=" --- ")," --- ",B21-B29)</f>
        <v>176</v>
      </c>
      <c r="C101" s="166">
        <f t="shared" ref="C101:P101" si="16">IF(OR(C21=" --- ",C29=" --- ")," --- ",C21-C29)</f>
        <v>1123</v>
      </c>
      <c r="D101" s="166">
        <f t="shared" si="16"/>
        <v>1480</v>
      </c>
      <c r="E101" s="166">
        <f t="shared" si="16"/>
        <v>964</v>
      </c>
      <c r="F101" s="166">
        <f t="shared" si="16"/>
        <v>2207</v>
      </c>
      <c r="G101" s="166">
        <f t="shared" si="16"/>
        <v>952</v>
      </c>
      <c r="H101" s="166">
        <f t="shared" si="16"/>
        <v>572</v>
      </c>
      <c r="I101" s="166">
        <f t="shared" si="16"/>
        <v>952</v>
      </c>
      <c r="J101" s="166">
        <f t="shared" si="16"/>
        <v>836</v>
      </c>
      <c r="K101" s="166">
        <f t="shared" si="16"/>
        <v>1227</v>
      </c>
      <c r="L101" s="166">
        <f t="shared" si="16"/>
        <v>1173</v>
      </c>
      <c r="M101" s="166">
        <f t="shared" si="16"/>
        <v>1284</v>
      </c>
      <c r="N101" s="166">
        <f t="shared" si="16"/>
        <v>138</v>
      </c>
      <c r="O101" s="167">
        <f t="shared" si="16"/>
        <v>1239</v>
      </c>
      <c r="P101" s="168">
        <f t="shared" si="16"/>
        <v>1023</v>
      </c>
    </row>
    <row r="103" spans="1:16">
      <c r="P103" s="25" t="s">
        <v>258</v>
      </c>
    </row>
    <row r="147" spans="1:16" ht="13.5" thickBot="1">
      <c r="P147" s="25" t="s">
        <v>257</v>
      </c>
    </row>
    <row r="148" spans="1:16" ht="16.5" thickBot="1">
      <c r="A148" s="194" t="s">
        <v>222</v>
      </c>
      <c r="B148" s="196" t="s">
        <v>0</v>
      </c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61"/>
    </row>
    <row r="149" spans="1:16" ht="114" customHeight="1" thickBot="1">
      <c r="A149" s="195"/>
      <c r="B149" s="26" t="s">
        <v>1</v>
      </c>
      <c r="C149" s="27" t="s">
        <v>2</v>
      </c>
      <c r="D149" s="27" t="s">
        <v>3</v>
      </c>
      <c r="E149" s="27" t="s">
        <v>4</v>
      </c>
      <c r="F149" s="27" t="s">
        <v>5</v>
      </c>
      <c r="G149" s="27" t="s">
        <v>6</v>
      </c>
      <c r="H149" s="27" t="s">
        <v>7</v>
      </c>
      <c r="I149" s="27" t="s">
        <v>8</v>
      </c>
      <c r="J149" s="27" t="s">
        <v>9</v>
      </c>
      <c r="K149" s="27" t="s">
        <v>10</v>
      </c>
      <c r="L149" s="27" t="s">
        <v>11</v>
      </c>
      <c r="M149" s="27" t="s">
        <v>12</v>
      </c>
      <c r="N149" s="27" t="s">
        <v>14</v>
      </c>
      <c r="O149" s="59" t="s">
        <v>13</v>
      </c>
      <c r="P149" s="62" t="s">
        <v>116</v>
      </c>
    </row>
    <row r="150" spans="1:16" ht="30" customHeight="1" thickBot="1">
      <c r="A150" s="152" t="s">
        <v>223</v>
      </c>
      <c r="B150" s="153">
        <f>IF(OR(B14=" --- ",B22=" --- ")," --- ",B14/B22*100-100)</f>
        <v>-10.614603890611789</v>
      </c>
      <c r="C150" s="46">
        <f t="shared" ref="C150:P150" si="17">IF(OR(C14=" --- ",C22=" --- ")," --- ",C14/C22*100-100)</f>
        <v>-6.0685439860292547</v>
      </c>
      <c r="D150" s="46">
        <f t="shared" si="17"/>
        <v>-6.0106753307031795</v>
      </c>
      <c r="E150" s="46">
        <f t="shared" si="17"/>
        <v>-9.9977121940059419</v>
      </c>
      <c r="F150" s="46">
        <f t="shared" si="17"/>
        <v>-32.0996316435713</v>
      </c>
      <c r="G150" s="46">
        <f t="shared" si="17"/>
        <v>-9.2424523059825816</v>
      </c>
      <c r="H150" s="46">
        <f t="shared" si="17"/>
        <v>0.31599416626153243</v>
      </c>
      <c r="I150" s="46">
        <f t="shared" si="17"/>
        <v>0</v>
      </c>
      <c r="J150" s="46">
        <f t="shared" si="17"/>
        <v>-5.1267390890032374</v>
      </c>
      <c r="K150" s="46">
        <f t="shared" si="17"/>
        <v>-2.2394136807817517</v>
      </c>
      <c r="L150" s="46">
        <f t="shared" si="17"/>
        <v>4.3589743589743648</v>
      </c>
      <c r="M150" s="46">
        <f t="shared" si="17"/>
        <v>6.8537159991432901</v>
      </c>
      <c r="N150" s="46">
        <f t="shared" si="17"/>
        <v>-13.711414213926773</v>
      </c>
      <c r="O150" s="154">
        <f t="shared" si="17"/>
        <v>-9.5198503429640482</v>
      </c>
      <c r="P150" s="155">
        <f t="shared" si="17"/>
        <v>-7.2321245646383971</v>
      </c>
    </row>
    <row r="151" spans="1:16" ht="30" customHeight="1" thickBot="1">
      <c r="A151" s="152" t="s">
        <v>224</v>
      </c>
      <c r="B151" s="157">
        <f>IF(OR(B22=" --- ",B30=" --- ")," --- ",B22/B30*100-100)</f>
        <v>23.567322766068628</v>
      </c>
      <c r="C151" s="158">
        <f t="shared" ref="C151:P151" si="18">IF(OR(C22=" --- ",C30=" --- ")," --- ",C22/C30*100-100)</f>
        <v>6.2384044526901761</v>
      </c>
      <c r="D151" s="158">
        <f t="shared" si="18"/>
        <v>13.335086796422942</v>
      </c>
      <c r="E151" s="158">
        <f t="shared" si="18"/>
        <v>24.423569598633648</v>
      </c>
      <c r="F151" s="158">
        <f t="shared" si="18"/>
        <v>5.6719184430027951</v>
      </c>
      <c r="G151" s="158">
        <f t="shared" si="18"/>
        <v>22.537448933272813</v>
      </c>
      <c r="H151" s="158">
        <f t="shared" si="18"/>
        <v>20.964422228756249</v>
      </c>
      <c r="I151" s="158">
        <f t="shared" si="18"/>
        <v>9.832586654091017</v>
      </c>
      <c r="J151" s="158">
        <f t="shared" si="18"/>
        <v>22.421838544097056</v>
      </c>
      <c r="K151" s="158">
        <f t="shared" si="18"/>
        <v>4.4661846022968916</v>
      </c>
      <c r="L151" s="158">
        <f t="shared" si="18"/>
        <v>9.0493136756481789</v>
      </c>
      <c r="M151" s="158">
        <f t="shared" si="18"/>
        <v>12.968787805468168</v>
      </c>
      <c r="N151" s="158">
        <f t="shared" si="18"/>
        <v>8.0962234868080714</v>
      </c>
      <c r="O151" s="159">
        <f t="shared" si="18"/>
        <v>20.788350489580722</v>
      </c>
      <c r="P151" s="160">
        <f t="shared" si="18"/>
        <v>14.443141852286061</v>
      </c>
    </row>
    <row r="152" spans="1:16" ht="15" customHeight="1" thickBot="1">
      <c r="A152" s="171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172"/>
    </row>
    <row r="153" spans="1:16" ht="30" customHeight="1" thickBot="1">
      <c r="A153" s="161" t="s">
        <v>225</v>
      </c>
      <c r="B153" s="162">
        <f>IF(OR(B14=" --- ",B22=" --- ")," --- ",B14-B22)</f>
        <v>-753</v>
      </c>
      <c r="C153" s="47">
        <f t="shared" ref="C153:P153" si="19">IF(OR(C14=" --- ",C22=" --- ")," --- ",C14-C22)</f>
        <v>-278</v>
      </c>
      <c r="D153" s="47">
        <f t="shared" si="19"/>
        <v>-259</v>
      </c>
      <c r="E153" s="47">
        <f t="shared" si="19"/>
        <v>-437</v>
      </c>
      <c r="F153" s="47">
        <f t="shared" si="19"/>
        <v>-1830</v>
      </c>
      <c r="G153" s="47">
        <f t="shared" si="19"/>
        <v>-499</v>
      </c>
      <c r="H153" s="47">
        <f t="shared" si="19"/>
        <v>13</v>
      </c>
      <c r="I153" s="47">
        <f t="shared" si="19"/>
        <v>0</v>
      </c>
      <c r="J153" s="47">
        <f t="shared" si="19"/>
        <v>-269</v>
      </c>
      <c r="K153" s="47">
        <f t="shared" si="19"/>
        <v>-110</v>
      </c>
      <c r="L153" s="47">
        <f t="shared" si="19"/>
        <v>187</v>
      </c>
      <c r="M153" s="47">
        <f t="shared" si="19"/>
        <v>320</v>
      </c>
      <c r="N153" s="47">
        <f t="shared" si="19"/>
        <v>-573</v>
      </c>
      <c r="O153" s="163">
        <f t="shared" si="19"/>
        <v>-458</v>
      </c>
      <c r="P153" s="164">
        <f t="shared" si="19"/>
        <v>-353</v>
      </c>
    </row>
    <row r="154" spans="1:16" ht="30" customHeight="1" thickBot="1">
      <c r="A154" s="161" t="s">
        <v>226</v>
      </c>
      <c r="B154" s="165">
        <f>IF(OR(B22=" --- ",B30=" --- ")," --- ",B22-B30)</f>
        <v>1353</v>
      </c>
      <c r="C154" s="166">
        <f t="shared" ref="C154:P154" si="20">IF(OR(C22=" --- ",C30=" --- ")," --- ",C22-C30)</f>
        <v>269</v>
      </c>
      <c r="D154" s="166">
        <f t="shared" si="20"/>
        <v>507</v>
      </c>
      <c r="E154" s="166">
        <f t="shared" si="20"/>
        <v>858</v>
      </c>
      <c r="F154" s="166">
        <f t="shared" si="20"/>
        <v>306</v>
      </c>
      <c r="G154" s="166">
        <f t="shared" si="20"/>
        <v>993</v>
      </c>
      <c r="H154" s="166">
        <f t="shared" si="20"/>
        <v>713</v>
      </c>
      <c r="I154" s="166">
        <f t="shared" si="20"/>
        <v>417</v>
      </c>
      <c r="J154" s="166">
        <f t="shared" si="20"/>
        <v>961</v>
      </c>
      <c r="K154" s="166">
        <f t="shared" si="20"/>
        <v>210</v>
      </c>
      <c r="L154" s="166">
        <f t="shared" si="20"/>
        <v>356</v>
      </c>
      <c r="M154" s="166">
        <f t="shared" si="20"/>
        <v>536</v>
      </c>
      <c r="N154" s="166">
        <f t="shared" si="20"/>
        <v>313</v>
      </c>
      <c r="O154" s="167">
        <f t="shared" si="20"/>
        <v>828</v>
      </c>
      <c r="P154" s="168">
        <f t="shared" si="20"/>
        <v>616</v>
      </c>
    </row>
    <row r="156" spans="1:16">
      <c r="P156" s="25" t="s">
        <v>256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29" priority="9" stopIfTrue="1">
      <formula>B9&gt;B17</formula>
    </cfRule>
    <cfRule type="expression" dxfId="228" priority="10" stopIfTrue="1">
      <formula>B9&lt;B17</formula>
    </cfRule>
  </conditionalFormatting>
  <conditionalFormatting sqref="C9:E9">
    <cfRule type="expression" dxfId="227" priority="7" stopIfTrue="1">
      <formula>C9&gt;C17</formula>
    </cfRule>
    <cfRule type="expression" dxfId="226" priority="8" stopIfTrue="1">
      <formula>C9&lt;C17</formula>
    </cfRule>
  </conditionalFormatting>
  <conditionalFormatting sqref="B10">
    <cfRule type="expression" dxfId="225" priority="5" stopIfTrue="1">
      <formula>B10&gt;B18</formula>
    </cfRule>
    <cfRule type="expression" dxfId="224" priority="6" stopIfTrue="1">
      <formula>B10&lt;B18</formula>
    </cfRule>
  </conditionalFormatting>
  <conditionalFormatting sqref="C9:O9">
    <cfRule type="expression" dxfId="223" priority="3" stopIfTrue="1">
      <formula>C9&gt;C17</formula>
    </cfRule>
    <cfRule type="expression" dxfId="222" priority="4" stopIfTrue="1">
      <formula>C9&lt;C17</formula>
    </cfRule>
  </conditionalFormatting>
  <conditionalFormatting sqref="C10:O10">
    <cfRule type="expression" dxfId="221" priority="1" stopIfTrue="1">
      <formula>C10&gt;C18</formula>
    </cfRule>
    <cfRule type="expression" dxfId="22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32</vt:i4>
      </vt:variant>
    </vt:vector>
  </HeadingPairs>
  <TitlesOfParts>
    <vt:vector size="64" baseType="lpstr">
      <vt:lpstr>OBSAH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Souhrn 30 nejobsazenějších obor</vt:lpstr>
      <vt:lpstr>'1'!Oblast_tisku</vt:lpstr>
      <vt:lpstr>'10'!Oblast_tisku</vt:lpstr>
      <vt:lpstr>'11'!Oblast_tisku</vt:lpstr>
      <vt:lpstr>'12'!Oblast_tisku</vt:lpstr>
      <vt:lpstr>'13'!Oblast_tisku</vt:lpstr>
      <vt:lpstr>'14'!Oblast_tisku</vt:lpstr>
      <vt:lpstr>'15'!Oblast_tisku</vt:lpstr>
      <vt:lpstr>'16'!Oblast_tisku</vt:lpstr>
      <vt:lpstr>'17'!Oblast_tisku</vt:lpstr>
      <vt:lpstr>'18'!Oblast_tisku</vt:lpstr>
      <vt:lpstr>'19'!Oblast_tisku</vt:lpstr>
      <vt:lpstr>'2'!Oblast_tisku</vt:lpstr>
      <vt:lpstr>'20'!Oblast_tisku</vt:lpstr>
      <vt:lpstr>'21'!Oblast_tisku</vt:lpstr>
      <vt:lpstr>'22'!Oblast_tisku</vt:lpstr>
      <vt:lpstr>'23'!Oblast_tisku</vt:lpstr>
      <vt:lpstr>'24'!Oblast_tisku</vt:lpstr>
      <vt:lpstr>'25'!Oblast_tisku</vt:lpstr>
      <vt:lpstr>'26'!Oblast_tisku</vt:lpstr>
      <vt:lpstr>'27'!Oblast_tisku</vt:lpstr>
      <vt:lpstr>'28'!Oblast_tisku</vt:lpstr>
      <vt:lpstr>'29'!Oblast_tisku</vt:lpstr>
      <vt:lpstr>'3'!Oblast_tisku</vt:lpstr>
      <vt:lpstr>'30'!Oblast_tisku</vt:lpstr>
      <vt:lpstr>'4'!Oblast_tisku</vt:lpstr>
      <vt:lpstr>'5'!Oblast_tisku</vt:lpstr>
      <vt:lpstr>'6'!Oblast_tisku</vt:lpstr>
      <vt:lpstr>'7'!Oblast_tisku</vt:lpstr>
      <vt:lpstr>'8'!Oblast_tisku</vt:lpstr>
      <vt:lpstr>'9'!Oblast_tisku</vt:lpstr>
      <vt:lpstr>OBSAH!Oblast_tisku</vt:lpstr>
      <vt:lpstr>'Souhrn 30 nejobsazenějších obor'!Oblast_tisku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Your User Name</cp:lastModifiedBy>
  <cp:lastPrinted>2011-09-21T11:19:40Z</cp:lastPrinted>
  <dcterms:created xsi:type="dcterms:W3CDTF">1997-01-24T11:07:25Z</dcterms:created>
  <dcterms:modified xsi:type="dcterms:W3CDTF">2011-09-21T11:21:22Z</dcterms:modified>
</cp:coreProperties>
</file>